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3"/>
  </bookViews>
  <sheets>
    <sheet name="Доходы" sheetId="7" r:id="rId1"/>
    <sheet name="ExportParams" sheetId="10" state="hidden" r:id="rId2"/>
    <sheet name="Расходы" sheetId="11" r:id="rId3"/>
    <sheet name="Источники " sheetId="12" r:id="rId4"/>
  </sheets>
  <definedNames>
    <definedName name="APPT" localSheetId="0">Доходы!$A$24</definedName>
    <definedName name="APPT" localSheetId="3">'Источники '!$A$25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 localSheetId="3">#REF!</definedName>
    <definedName name="FILE_NAME">#REF!</definedName>
    <definedName name="FIO" localSheetId="0">Доходы!$D$24</definedName>
    <definedName name="FIO" localSheetId="3">'Источники '!#REF!</definedName>
    <definedName name="FORM_CODE" localSheetId="0">Доходы!$H$5</definedName>
    <definedName name="FORM_CODE" localSheetId="3">#REF!</definedName>
    <definedName name="FORM_CODE">#REF!</definedName>
    <definedName name="PARAMS" localSheetId="0">Доходы!$H$1</definedName>
    <definedName name="PARAMS" localSheetId="3">#REF!</definedName>
    <definedName name="PARAMS">#REF!</definedName>
    <definedName name="PERIOD" localSheetId="0">Доходы!$H$6</definedName>
    <definedName name="PERIOD" localSheetId="3">#REF!</definedName>
    <definedName name="PERIOD">#REF!</definedName>
    <definedName name="RANGE_NAMES" localSheetId="0">Доходы!$H$9</definedName>
    <definedName name="RANGE_NAMES" localSheetId="3">#REF!</definedName>
    <definedName name="RANGE_NAMES">#REF!</definedName>
    <definedName name="RBEGIN_1" localSheetId="0">Доходы!$A$19</definedName>
    <definedName name="RBEGIN_1" localSheetId="3">'Источники '!$A$12</definedName>
    <definedName name="REG_DATE" localSheetId="0">Доходы!$H$4</definedName>
    <definedName name="REG_DATE" localSheetId="3">#REF!</definedName>
    <definedName name="REG_DATE">#REF!</definedName>
    <definedName name="REND_1" localSheetId="0">Доходы!$A$82</definedName>
    <definedName name="REND_1" localSheetId="3">'Источники '!$A$22</definedName>
    <definedName name="S_520" localSheetId="3">'Источники '!$A$14</definedName>
    <definedName name="S_620" localSheetId="3">'Источники '!$A$15</definedName>
    <definedName name="S_700" localSheetId="3">'Источники '!$A$16</definedName>
    <definedName name="S_700A" localSheetId="3">'Источники '!$A$17</definedName>
    <definedName name="S_700B" localSheetId="3">'Источники '!$A$18</definedName>
    <definedName name="SIGN" localSheetId="0">Доходы!$A$23:$D$25</definedName>
    <definedName name="SIGN" localSheetId="3">'Источники '!$A$25:$D$26</definedName>
    <definedName name="SRC_CODE" localSheetId="0">Доходы!$H$8</definedName>
    <definedName name="SRC_CODE" localSheetId="3">#REF!</definedName>
    <definedName name="SRC_CODE">#REF!</definedName>
    <definedName name="SRC_KIND" localSheetId="0">Доходы!$H$7</definedName>
    <definedName name="SRC_KIND" localSheetId="3">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61" i="11"/>
  <c r="F260"/>
  <c r="F259"/>
  <c r="F258"/>
  <c r="F257"/>
  <c r="F256"/>
  <c r="F255" s="1"/>
  <c r="F254" s="1"/>
  <c r="F253" s="1"/>
  <c r="E255"/>
  <c r="E254" s="1"/>
  <c r="E253" s="1"/>
  <c r="D255"/>
  <c r="D254"/>
  <c r="D253" s="1"/>
  <c r="F252"/>
  <c r="F251" s="1"/>
  <c r="F250" s="1"/>
  <c r="E251"/>
  <c r="E250" s="1"/>
  <c r="D251"/>
  <c r="D250"/>
  <c r="F249"/>
  <c r="F248"/>
  <c r="F247"/>
  <c r="F246"/>
  <c r="F245" s="1"/>
  <c r="E246"/>
  <c r="D246"/>
  <c r="D245" s="1"/>
  <c r="E245"/>
  <c r="F244"/>
  <c r="F243" s="1"/>
  <c r="E243"/>
  <c r="D243"/>
  <c r="F242"/>
  <c r="F241" s="1"/>
  <c r="F240" s="1"/>
  <c r="E241"/>
  <c r="E240" s="1"/>
  <c r="D241"/>
  <c r="D240"/>
  <c r="F239"/>
  <c r="F238"/>
  <c r="F237" s="1"/>
  <c r="E238"/>
  <c r="D238"/>
  <c r="D237" s="1"/>
  <c r="E237"/>
  <c r="F236"/>
  <c r="F235" s="1"/>
  <c r="F234" s="1"/>
  <c r="E235"/>
  <c r="E234" s="1"/>
  <c r="E233" s="1"/>
  <c r="D235"/>
  <c r="D234"/>
  <c r="D233" s="1"/>
  <c r="F232"/>
  <c r="F231" s="1"/>
  <c r="E231"/>
  <c r="D231"/>
  <c r="F230"/>
  <c r="F229" s="1"/>
  <c r="F228" s="1"/>
  <c r="E229"/>
  <c r="E228" s="1"/>
  <c r="D229"/>
  <c r="D228"/>
  <c r="F227"/>
  <c r="F226"/>
  <c r="E226"/>
  <c r="D226"/>
  <c r="F225"/>
  <c r="F224"/>
  <c r="F223" s="1"/>
  <c r="E224"/>
  <c r="D224"/>
  <c r="D223" s="1"/>
  <c r="E223"/>
  <c r="F222"/>
  <c r="F221" s="1"/>
  <c r="F220" s="1"/>
  <c r="E221"/>
  <c r="E220" s="1"/>
  <c r="D221"/>
  <c r="D220"/>
  <c r="F219"/>
  <c r="F218"/>
  <c r="F217"/>
  <c r="F216"/>
  <c r="F215"/>
  <c r="F214"/>
  <c r="F213"/>
  <c r="F212"/>
  <c r="F211" s="1"/>
  <c r="E211"/>
  <c r="D211"/>
  <c r="F210"/>
  <c r="F209"/>
  <c r="F208"/>
  <c r="F207"/>
  <c r="F206"/>
  <c r="F205" s="1"/>
  <c r="E205"/>
  <c r="D205"/>
  <c r="F204"/>
  <c r="F203"/>
  <c r="F202"/>
  <c r="F201" s="1"/>
  <c r="F200" s="1"/>
  <c r="E202"/>
  <c r="D202"/>
  <c r="D201" s="1"/>
  <c r="D200" s="1"/>
  <c r="E201"/>
  <c r="F199"/>
  <c r="F198"/>
  <c r="F197"/>
  <c r="F196"/>
  <c r="F195" s="1"/>
  <c r="E196"/>
  <c r="D196"/>
  <c r="D195" s="1"/>
  <c r="E195"/>
  <c r="F194"/>
  <c r="F193"/>
  <c r="F192"/>
  <c r="F191" s="1"/>
  <c r="F190" s="1"/>
  <c r="E192"/>
  <c r="D192"/>
  <c r="D191" s="1"/>
  <c r="D190" s="1"/>
  <c r="E191"/>
  <c r="E190" s="1"/>
  <c r="F189"/>
  <c r="F188"/>
  <c r="F187" s="1"/>
  <c r="F186" s="1"/>
  <c r="E187"/>
  <c r="E186" s="1"/>
  <c r="D187"/>
  <c r="D186"/>
  <c r="F185"/>
  <c r="F184"/>
  <c r="E184"/>
  <c r="D184"/>
  <c r="F183"/>
  <c r="F182"/>
  <c r="F181"/>
  <c r="F180"/>
  <c r="F179" s="1"/>
  <c r="F178" s="1"/>
  <c r="E179"/>
  <c r="E178" s="1"/>
  <c r="E175" s="1"/>
  <c r="D179"/>
  <c r="D178"/>
  <c r="F177"/>
  <c r="F176"/>
  <c r="F175" s="1"/>
  <c r="E176"/>
  <c r="D176"/>
  <c r="D175" s="1"/>
  <c r="F174"/>
  <c r="F173" s="1"/>
  <c r="E173"/>
  <c r="D173"/>
  <c r="F172"/>
  <c r="F171" s="1"/>
  <c r="E171"/>
  <c r="D171"/>
  <c r="F170"/>
  <c r="F169" s="1"/>
  <c r="E169"/>
  <c r="E168" s="1"/>
  <c r="D169"/>
  <c r="D168"/>
  <c r="F167"/>
  <c r="F166"/>
  <c r="F165" s="1"/>
  <c r="F164" s="1"/>
  <c r="E165"/>
  <c r="E164" s="1"/>
  <c r="D165"/>
  <c r="D164"/>
  <c r="F163"/>
  <c r="F162"/>
  <c r="F161" s="1"/>
  <c r="E162"/>
  <c r="D162"/>
  <c r="D161" s="1"/>
  <c r="E161"/>
  <c r="F160"/>
  <c r="F159"/>
  <c r="F158"/>
  <c r="F157" s="1"/>
  <c r="F156" s="1"/>
  <c r="E157"/>
  <c r="E156" s="1"/>
  <c r="D157"/>
  <c r="D156"/>
  <c r="F155"/>
  <c r="F154"/>
  <c r="E154"/>
  <c r="D154"/>
  <c r="F153"/>
  <c r="F152"/>
  <c r="F151" s="1"/>
  <c r="E152"/>
  <c r="D152"/>
  <c r="D151" s="1"/>
  <c r="E151"/>
  <c r="F150"/>
  <c r="F149"/>
  <c r="F148"/>
  <c r="E148"/>
  <c r="D148"/>
  <c r="F147"/>
  <c r="F146"/>
  <c r="E146"/>
  <c r="D146"/>
  <c r="F145"/>
  <c r="F144"/>
  <c r="F143"/>
  <c r="F142"/>
  <c r="E142"/>
  <c r="D142"/>
  <c r="F141"/>
  <c r="F140"/>
  <c r="F139"/>
  <c r="F138"/>
  <c r="F137"/>
  <c r="F136"/>
  <c r="E136"/>
  <c r="D136"/>
  <c r="F135"/>
  <c r="F134"/>
  <c r="F133"/>
  <c r="F132"/>
  <c r="F131" s="1"/>
  <c r="F130" s="1"/>
  <c r="E132"/>
  <c r="D132"/>
  <c r="D131" s="1"/>
  <c r="D130" s="1"/>
  <c r="E131"/>
  <c r="E130" s="1"/>
  <c r="F129"/>
  <c r="E128"/>
  <c r="D128"/>
  <c r="F128" s="1"/>
  <c r="F127"/>
  <c r="E126"/>
  <c r="D126"/>
  <c r="F126" s="1"/>
  <c r="F125"/>
  <c r="E124"/>
  <c r="D124"/>
  <c r="F124" s="1"/>
  <c r="E123"/>
  <c r="E122" s="1"/>
  <c r="F121"/>
  <c r="F120"/>
  <c r="F119"/>
  <c r="F118"/>
  <c r="F117"/>
  <c r="F116"/>
  <c r="F115"/>
  <c r="E114"/>
  <c r="D114"/>
  <c r="F114" s="1"/>
  <c r="F113"/>
  <c r="F112"/>
  <c r="F111"/>
  <c r="F110"/>
  <c r="F109"/>
  <c r="E108"/>
  <c r="D108"/>
  <c r="F108" s="1"/>
  <c r="F107"/>
  <c r="E106"/>
  <c r="D106"/>
  <c r="F106" s="1"/>
  <c r="F105"/>
  <c r="E104"/>
  <c r="D104"/>
  <c r="F104" s="1"/>
  <c r="E103"/>
  <c r="F102"/>
  <c r="E101"/>
  <c r="D101"/>
  <c r="F101" s="1"/>
  <c r="F100"/>
  <c r="E99"/>
  <c r="E98" s="1"/>
  <c r="D99"/>
  <c r="F99" s="1"/>
  <c r="D98"/>
  <c r="F98" s="1"/>
  <c r="F97"/>
  <c r="E96"/>
  <c r="D96"/>
  <c r="F96" s="1"/>
  <c r="F95"/>
  <c r="E94"/>
  <c r="D94"/>
  <c r="F94" s="1"/>
  <c r="F93"/>
  <c r="E92"/>
  <c r="D92"/>
  <c r="F92" s="1"/>
  <c r="F91"/>
  <c r="F90"/>
  <c r="F89"/>
  <c r="F88"/>
  <c r="F87"/>
  <c r="F86"/>
  <c r="E85"/>
  <c r="D85"/>
  <c r="F85" s="1"/>
  <c r="F84"/>
  <c r="F83"/>
  <c r="E82"/>
  <c r="D82"/>
  <c r="F82" s="1"/>
  <c r="E81"/>
  <c r="F80"/>
  <c r="E79"/>
  <c r="D79"/>
  <c r="F79" s="1"/>
  <c r="F78"/>
  <c r="E77"/>
  <c r="E76" s="1"/>
  <c r="D77"/>
  <c r="F77" s="1"/>
  <c r="F75"/>
  <c r="F74"/>
  <c r="D74"/>
  <c r="F73"/>
  <c r="D73"/>
  <c r="F72"/>
  <c r="D71"/>
  <c r="F71" s="1"/>
  <c r="D70"/>
  <c r="F70" s="1"/>
  <c r="F69"/>
  <c r="E68"/>
  <c r="D68"/>
  <c r="F68" s="1"/>
  <c r="F67"/>
  <c r="F66"/>
  <c r="E65"/>
  <c r="D65"/>
  <c r="F65" s="1"/>
  <c r="F64"/>
  <c r="E63"/>
  <c r="D63"/>
  <c r="F63" s="1"/>
  <c r="F62"/>
  <c r="E61"/>
  <c r="E60" s="1"/>
  <c r="D61"/>
  <c r="F61" s="1"/>
  <c r="D60"/>
  <c r="F60" s="1"/>
  <c r="F59"/>
  <c r="E58"/>
  <c r="D58"/>
  <c r="F58" s="1"/>
  <c r="F57"/>
  <c r="E56"/>
  <c r="D56"/>
  <c r="F56" s="1"/>
  <c r="F55"/>
  <c r="E54"/>
  <c r="D54"/>
  <c r="F54" s="1"/>
  <c r="F53"/>
  <c r="F52"/>
  <c r="F51"/>
  <c r="F50"/>
  <c r="F49"/>
  <c r="F48"/>
  <c r="F47"/>
  <c r="E46"/>
  <c r="D46"/>
  <c r="F46" s="1"/>
  <c r="F45"/>
  <c r="E44"/>
  <c r="D44"/>
  <c r="F44" s="1"/>
  <c r="F43"/>
  <c r="F42"/>
  <c r="E41"/>
  <c r="D41"/>
  <c r="F41" s="1"/>
  <c r="F40"/>
  <c r="E39"/>
  <c r="D39"/>
  <c r="F39" s="1"/>
  <c r="F38"/>
  <c r="E37"/>
  <c r="E36" s="1"/>
  <c r="D37"/>
  <c r="F37" s="1"/>
  <c r="F36" s="1"/>
  <c r="D36"/>
  <c r="F35"/>
  <c r="E34"/>
  <c r="D34"/>
  <c r="F34" s="1"/>
  <c r="F33"/>
  <c r="E32"/>
  <c r="D32"/>
  <c r="F32" s="1"/>
  <c r="F31"/>
  <c r="F30"/>
  <c r="F29"/>
  <c r="F28"/>
  <c r="E27"/>
  <c r="D27"/>
  <c r="F27" s="1"/>
  <c r="F26"/>
  <c r="E25"/>
  <c r="D25"/>
  <c r="F25" s="1"/>
  <c r="F24"/>
  <c r="F23"/>
  <c r="F22"/>
  <c r="F21"/>
  <c r="E20"/>
  <c r="D20"/>
  <c r="F20" s="1"/>
  <c r="F19"/>
  <c r="E18"/>
  <c r="D18"/>
  <c r="F18" s="1"/>
  <c r="F17"/>
  <c r="E16"/>
  <c r="D16"/>
  <c r="F16" s="1"/>
  <c r="F15" s="1"/>
  <c r="E15"/>
  <c r="F82" i="7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68" i="11" l="1"/>
  <c r="E200"/>
  <c r="E13" s="1"/>
  <c r="F233"/>
  <c r="D15"/>
  <c r="D81"/>
  <c r="D103"/>
  <c r="F103" s="1"/>
  <c r="D123"/>
  <c r="D122" l="1"/>
  <c r="F122" s="1"/>
  <c r="F123"/>
  <c r="D76"/>
  <c r="F76" s="1"/>
  <c r="F13" s="1"/>
  <c r="F81"/>
  <c r="D13"/>
</calcChain>
</file>

<file path=xl/sharedStrings.xml><?xml version="1.0" encoding="utf-8"?>
<sst xmlns="http://schemas.openxmlformats.org/spreadsheetml/2006/main" count="944" uniqueCount="539">
  <si>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</si>
  <si>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</si>
  <si>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</si>
  <si>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</si>
  <si>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</si>
  <si>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</si>
  <si>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</si>
  <si>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</si>
  <si>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</si>
  <si>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</si>
  <si>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</si>
  <si>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</si>
  <si>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</si>
  <si>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</si>
  <si>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</si>
  <si>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</si>
  <si>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</si>
  <si>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</si>
  <si>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Форма 0503117  с.3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</si>
  <si>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</si>
  <si>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</si>
  <si>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</si>
  <si>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</si>
  <si>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</si>
  <si>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</si>
  <si>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</si>
  <si>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</si>
  <si>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</si>
  <si>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</si>
  <si>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</si>
  <si>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</si>
  <si>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</si>
  <si>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Единица измерения: руб.</t>
  </si>
  <si>
    <t>80671122</t>
  </si>
  <si>
    <t>001</t>
  </si>
  <si>
    <t>41612458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</si>
  <si>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</si>
  <si>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</si>
  <si>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</si>
  <si>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</si>
  <si>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</si>
  <si>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</si>
  <si>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</si>
  <si>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</si>
  <si>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</si>
  <si>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</si>
  <si>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</si>
  <si>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</si>
  <si>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</si>
  <si>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</si>
  <si>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</si>
  <si>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</si>
  <si>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</si>
  <si>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</si>
  <si>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</si>
  <si>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</si>
  <si>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</si>
  <si>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</si>
  <si>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</si>
  <si>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</si>
  <si>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</si>
  <si>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</si>
  <si>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</si>
  <si>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</si>
  <si>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</si>
  <si>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</si>
  <si>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</si>
  <si>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</si>
  <si>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</si>
  <si>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</si>
  <si>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</si>
  <si>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</si>
  <si>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</si>
  <si>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</si>
  <si>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</si>
  <si>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</si>
  <si>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</si>
  <si>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</si>
  <si>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</si>
  <si>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</si>
  <si>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</si>
  <si>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</si>
  <si>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</si>
  <si>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</si>
  <si>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</si>
  <si>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</si>
  <si>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</si>
  <si>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</si>
  <si>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</si>
  <si>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</si>
  <si>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</si>
  <si>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</si>
  <si>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</si>
  <si>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</si>
  <si>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</si>
  <si>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</si>
  <si>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</si>
  <si>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</si>
  <si>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</si>
  <si>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</si>
  <si>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</si>
  <si>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</si>
  <si>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</si>
  <si>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</si>
  <si>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</si>
  <si>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</si>
  <si>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</si>
  <si>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</si>
  <si>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</si>
  <si>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</si>
  <si>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</si>
  <si>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</si>
  <si>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</si>
  <si>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</si>
  <si>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</si>
  <si>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</si>
  <si>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</si>
  <si>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</si>
  <si>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</si>
  <si>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</si>
  <si>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</si>
  <si>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</si>
  <si>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</si>
  <si>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</si>
  <si>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</si>
  <si>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</si>
  <si>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</si>
  <si>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</si>
  <si>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</si>
  <si>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</si>
  <si>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</si>
  <si>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</si>
  <si>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</si>
  <si>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</si>
  <si>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</si>
  <si>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</si>
  <si>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</si>
  <si>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</si>
  <si>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</si>
  <si>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</si>
  <si>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</si>
  <si>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</si>
  <si>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</si>
  <si>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</si>
  <si>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</si>
  <si>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</si>
  <si>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</si>
  <si>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</si>
  <si>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</si>
  <si>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</si>
  <si>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</si>
  <si>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</si>
  <si>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</si>
  <si>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</si>
  <si>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</si>
  <si>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</si>
  <si>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</si>
  <si>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</si>
  <si>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</si>
  <si>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</si>
  <si>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</si>
  <si>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</si>
  <si>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</si>
  <si>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</si>
  <si>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</si>
  <si>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x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</si>
  <si>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</si>
  <si>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</si>
  <si>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</si>
  <si>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</si>
  <si>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</si>
  <si>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</si>
  <si>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</si>
  <si>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</si>
  <si>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</si>
  <si>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</si>
  <si>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</si>
  <si>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</si>
  <si>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</si>
  <si>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</si>
  <si>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</si>
  <si>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</si>
  <si>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</si>
  <si>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</si>
  <si>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</si>
  <si>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</si>
  <si>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</si>
  <si>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</si>
  <si>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</si>
  <si>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</si>
  <si>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</si>
  <si>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</si>
  <si>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</si>
  <si>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</si>
  <si>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</si>
  <si>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</si>
  <si>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3</t>
  </si>
  <si>
    <r>
      <t xml:space="preserve">Периодичность: </t>
    </r>
    <r>
      <rPr>
        <u/>
        <sz val="8"/>
        <rFont val="Arial Cyr"/>
        <charset val="204"/>
      </rPr>
      <t>месячная</t>
    </r>
  </si>
  <si>
    <t>Руководитель</t>
  </si>
  <si>
    <t>________________________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</si>
  <si>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</si>
  <si>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</si>
  <si>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</si>
  <si>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</si>
  <si>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"04" марта  2016г.</t>
  </si>
  <si>
    <t>Д.А.Майоров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</si>
  <si>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</si>
  <si>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</si>
  <si>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</si>
  <si>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</si>
  <si>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</si>
  <si>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</si>
  <si>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001 0103 0000000000 000 000</t>
  </si>
  <si>
    <t>Фонд оплаты труда государственных (муниципальных) органов</t>
  </si>
  <si>
    <t xml:space="preserve">001 0103 8310000140 121 000 </t>
  </si>
  <si>
    <t>Заработная плата</t>
  </si>
  <si>
    <t>001 0103 8310000140 121 211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</si>
  <si>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</si>
  <si>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001 0103 8310000140 129 000</t>
  </si>
  <si>
    <t>Начисления на выплаты по оплате труда</t>
  </si>
  <si>
    <t>001 0103 8310000140 129 213</t>
  </si>
  <si>
    <t>Иные выплаты персоналу государственных (муниципальных) органов, за исключением фонда оплаты труда</t>
  </si>
  <si>
    <t xml:space="preserve">001 0103 8310000150 122 000 </t>
  </si>
  <si>
    <t>Прочие выплаты</t>
  </si>
  <si>
    <t>001 0103 8310000150 122 212</t>
  </si>
  <si>
    <t>Транспортные услуги</t>
  </si>
  <si>
    <t>001 0103 8310000150 122 222</t>
  </si>
  <si>
    <t>Прочие работы, услуги</t>
  </si>
  <si>
    <t>001 0103 8310000150 122 226</t>
  </si>
  <si>
    <t>Прочие расходы</t>
  </si>
  <si>
    <t>001 0103 8310000150 122 290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</si>
  <si>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</si>
  <si>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001 0103 8310000150 123 000 </t>
  </si>
  <si>
    <t>001 0103 8310000150 123 290</t>
  </si>
  <si>
    <t>Прочая закупка товаров, работ и услуг для обеспечения государственных (муниципальных) нужд</t>
  </si>
  <si>
    <t>001 0103 8310000150 244 000</t>
  </si>
  <si>
    <t>001 0103 8310000150 244 226</t>
  </si>
  <si>
    <t>001 0103 8310000150 244 290</t>
  </si>
  <si>
    <t>Увеличение стоимости основных средств</t>
  </si>
  <si>
    <t>001 0103 8310000150 244 310</t>
  </si>
  <si>
    <t>Увеличение стоимости материальных запасов</t>
  </si>
  <si>
    <t>001 0103 8310000150 244 340</t>
  </si>
  <si>
    <t>Иные выплаты населению</t>
  </si>
  <si>
    <t xml:space="preserve">001 0103 8310000150 360 000 </t>
  </si>
  <si>
    <t>001 0103 8310000150 360 290</t>
  </si>
  <si>
    <t>Уплата прочих налогов, сборов</t>
  </si>
  <si>
    <t>001 0103 8310000150 852 000</t>
  </si>
  <si>
    <t>001 0103 8310000150 852 290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</si>
  <si>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</si>
  <si>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001 0104 0000000000 000 000</t>
  </si>
  <si>
    <t>001 0104 8330000140 121 000</t>
  </si>
  <si>
    <t>001 0104 8330000140 121 211</t>
  </si>
  <si>
    <t>001 0104 8330000140 129 000</t>
  </si>
  <si>
    <t>001 0104 8330000140 129 213</t>
  </si>
  <si>
    <t>001 0104 8330000150 122 000</t>
  </si>
  <si>
    <t>001 0104 8330000150 122 212</t>
  </si>
  <si>
    <t>001 0104 8330000150 122 222</t>
  </si>
  <si>
    <t>Закупка товаров, работ, услуг в сфере информационно-коммуникационных технологий</t>
  </si>
  <si>
    <t xml:space="preserve">001 0104 8330000150 242 000 </t>
  </si>
  <si>
    <t>Услуги связи</t>
  </si>
  <si>
    <t>001 0104 8330000150 242 221</t>
  </si>
  <si>
    <t>001 0104 8330000150 244 000</t>
  </si>
  <si>
    <t>001 0104 8330000150 244 221</t>
  </si>
  <si>
    <t>Коммунальные услуги</t>
  </si>
  <si>
    <t>001 0104 8330000150 244 223</t>
  </si>
  <si>
    <t>Работы и услуги по содержанию имущества</t>
  </si>
  <si>
    <t>001 0104 8330000150 244 225</t>
  </si>
  <si>
    <t>001 0104 8330000150 244 226</t>
  </si>
  <si>
    <t>001 0104 8330000150 244 290</t>
  </si>
  <si>
    <t>001 0104 8330000150 244 310</t>
  </si>
  <si>
    <t>001 0104 8330000150 244 340</t>
  </si>
  <si>
    <t>001 0104 8330000150 852 000</t>
  </si>
  <si>
    <t>001 0104 8330000150 852 290</t>
  </si>
  <si>
    <t>Фонд оплаты труда государственных (муниципальных) органов. Функционирование высшего должностного лица</t>
  </si>
  <si>
    <t>001 0104 8330010140 121 000</t>
  </si>
  <si>
    <t>001 0104 8330010140 121 211</t>
  </si>
  <si>
    <t>001 0104 8330010140 129 000</t>
  </si>
  <si>
    <t>001 0104 8330010140 129 213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</si>
  <si>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</si>
  <si>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001 0106 0000000000 000 000 </t>
  </si>
  <si>
    <t>001 0106 8340000140 121 000</t>
  </si>
  <si>
    <t>001 0106 8340000140 121 211</t>
  </si>
  <si>
    <t>001 0106 8340000140 129 000</t>
  </si>
  <si>
    <t>001 0106 8340000140 129 213</t>
  </si>
  <si>
    <t>001 0106 8340000150 122 000</t>
  </si>
  <si>
    <t>001 0106 8340000150 122 212</t>
  </si>
  <si>
    <t>001 0106 8340000150 122 222</t>
  </si>
  <si>
    <t>001 0106 8340000150 244 000</t>
  </si>
  <si>
    <t>001 0106 8340000150 244 226</t>
  </si>
  <si>
    <t>Обеспечение проведения выборов и референдумов</t>
  </si>
  <si>
    <t>001 0107 0000000000 000 000</t>
  </si>
  <si>
    <t>001 0107 8330000150 244 000</t>
  </si>
  <si>
    <t>001 0107 8330000150 244 290</t>
  </si>
  <si>
    <t>Резервные фонды</t>
  </si>
  <si>
    <t>001 0111 0000000000 000 000</t>
  </si>
  <si>
    <t>Резервные средства</t>
  </si>
  <si>
    <t>001 0111 8330000150 870 000</t>
  </si>
  <si>
    <t>001 0111 8330000150 870 290</t>
  </si>
  <si>
    <t>Другие общегосударственные вопросы</t>
  </si>
  <si>
    <t>001 0113 0000000000 000 000</t>
  </si>
  <si>
    <t>Муниципальная подпрограмма "Здоровье"в МО «Новодевяткинское сельское поселение» на 2016-2018гг</t>
  </si>
  <si>
    <t>001 0113 7150100150 000 000</t>
  </si>
  <si>
    <t>001 0113 7150100150 244 290</t>
  </si>
  <si>
    <t>Муниципальная подпрограмма "Староста" в МО "Новодевяткинское СП" на 2016-2018гг.</t>
  </si>
  <si>
    <t>001 0113 7160100150 000 000</t>
  </si>
  <si>
    <t>001 0113 7160100150 244 290</t>
  </si>
  <si>
    <r>
      <t xml:space="preserve">Выполнение функций органами местного самоуправления. </t>
    </r>
    <r>
      <rPr>
        <b/>
        <sz val="8"/>
        <rFont val="Arial Cyr"/>
        <charset val="204"/>
      </rPr>
      <t>Администрация.</t>
    </r>
  </si>
  <si>
    <t>001 0113 8330000150 000 000</t>
  </si>
  <si>
    <t xml:space="preserve">001 0113 8330000150 242 000 </t>
  </si>
  <si>
    <t>001 0113 8330000150 242 226</t>
  </si>
  <si>
    <t>001 0113 8330000150 242 310</t>
  </si>
  <si>
    <t>001 0113 8330000150 244 000</t>
  </si>
  <si>
    <t>001 0113 8330000150 244 222</t>
  </si>
  <si>
    <t>001 0113 8330000150 244 225</t>
  </si>
  <si>
    <t>001 0113 8330000150 244 226</t>
  </si>
  <si>
    <t>001 0113 8330000150 244 290</t>
  </si>
  <si>
    <t>001 0113 8330000150 244 310</t>
  </si>
  <si>
    <t>001 0113 8330000150 244 340</t>
  </si>
  <si>
    <t>001 0113 8330000150 360 000</t>
  </si>
  <si>
    <t>001 0113 8330000150 360 290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</si>
  <si>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</si>
  <si>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001 0113 8330000150 831 000 </t>
  </si>
  <si>
    <t>001 0113 8330000150 831 290</t>
  </si>
  <si>
    <t>001 0113 8330000150 852 000</t>
  </si>
  <si>
    <t>001 0113 8330000150 852 290</t>
  </si>
  <si>
    <r>
      <t xml:space="preserve">Другие общегосударственные вопросы. </t>
    </r>
    <r>
      <rPr>
        <b/>
        <sz val="8"/>
        <rFont val="Arial Cyr"/>
        <charset val="204"/>
      </rPr>
      <t xml:space="preserve">Переданные полномочия по Административной комиссии </t>
    </r>
  </si>
  <si>
    <t>001 0113 8330071340 000 000</t>
  </si>
  <si>
    <t xml:space="preserve">Фонд оплаты труда государственных (муниципальных) органов. </t>
  </si>
  <si>
    <t xml:space="preserve">001 0113 8330071340 121 000 </t>
  </si>
  <si>
    <t>001 0113 8330071340 121 211</t>
  </si>
  <si>
    <t>001 0113 8330071340 129 000</t>
  </si>
  <si>
    <t>001 0113 8310000140 129 213</t>
  </si>
  <si>
    <t>Выполнение функций казенными учреждениями. МКУ "Агенство по развитию территории МО"</t>
  </si>
  <si>
    <t>001 0113 8350000160 000 000</t>
  </si>
  <si>
    <t>Фонд оплаты труда казенных учреждений</t>
  </si>
  <si>
    <t>001 0113 8350000160 111 000</t>
  </si>
  <si>
    <t>001 0113 8350000160 111 211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</si>
  <si>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</si>
  <si>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001 0113 8350000160 119 000 </t>
  </si>
  <si>
    <t>001 0113 8350000160 119 213</t>
  </si>
  <si>
    <t xml:space="preserve">001 0113 8350000160 242 000 </t>
  </si>
  <si>
    <t>001 0113 8350000160 242 221</t>
  </si>
  <si>
    <t>001 0113 8350000160 242 225</t>
  </si>
  <si>
    <t>001 0113 8350000160 242 226</t>
  </si>
  <si>
    <t>001 0113 8350000160 242 310</t>
  </si>
  <si>
    <t>001 0113 8350000160 242 340</t>
  </si>
  <si>
    <t xml:space="preserve">001 0113 8350000160 244 000 </t>
  </si>
  <si>
    <t>001 0113 8350000160 244 223</t>
  </si>
  <si>
    <t>Арендная плата за пользование имуществом</t>
  </si>
  <si>
    <t>001 0113 8350000160 244 224</t>
  </si>
  <si>
    <t>001 0113 8350000160 244 225</t>
  </si>
  <si>
    <t>001 0113 8350000160 244 226</t>
  </si>
  <si>
    <t>001 0113 8350000160 244 290</t>
  </si>
  <si>
    <t>001 0113 8350000160 244 310</t>
  </si>
  <si>
    <t>001 0113 8350000160 244 340</t>
  </si>
  <si>
    <t>Мобилизационная и вневойсковая подготовка</t>
  </si>
  <si>
    <t>001 0203 0000000000 000 000</t>
  </si>
  <si>
    <t>Мобилизиционная и внейсковая подготовка. Расходы на оплату труда</t>
  </si>
  <si>
    <t>001 0203 8380051180 000 000</t>
  </si>
  <si>
    <t>001 0203 8380051180 121 000</t>
  </si>
  <si>
    <t>001 0203 8380051180 121 211</t>
  </si>
  <si>
    <t>001 0203 8380051180 129 000</t>
  </si>
  <si>
    <t>001 0203 8380051180 129 213</t>
  </si>
  <si>
    <t>Мобилизационная и вневойсковая подготовка. Иные выплаты персоналу государственных (муниципальных) органов, за исключением фонда оплаты труда</t>
  </si>
  <si>
    <t>001 0203 8380051180 122 000</t>
  </si>
  <si>
    <t>001 0203 8380051180 122 222</t>
  </si>
  <si>
    <t>Защита населения и территории от чрезвычайных ситуаций природного и техногенного характера, гражданская оборона</t>
  </si>
  <si>
    <t>001 0309 0000000000 000 000</t>
  </si>
  <si>
    <t>Муниципальная подпрограмма «Правопорядок» в МО «Новодевяткинское сельское поселение» на 2016-2018 годы.</t>
  </si>
  <si>
    <t>001 0309 7110100160 000 000</t>
  </si>
  <si>
    <t>001 0309 7110100160 242 000</t>
  </si>
  <si>
    <t>001 0309 7110100160 242 221</t>
  </si>
  <si>
    <t>001 0309 7110100160 242 310</t>
  </si>
  <si>
    <t>001 0309 7110100160 242 340</t>
  </si>
  <si>
    <t>001 0309 7110100160 244 000</t>
  </si>
  <si>
    <t>001 0309 7110100160 244 225</t>
  </si>
  <si>
    <t>001  0309 7110100160 244 226</t>
  </si>
  <si>
    <t>001  0309 7110100160 244 290</t>
  </si>
  <si>
    <t>001  0309 7110100160 244 310</t>
  </si>
  <si>
    <t>001 0309 7110100160 244 340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</si>
  <si>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</si>
  <si>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>001 0309 7120100160 000 000</t>
  </si>
  <si>
    <t>001 0309 7120100160 244 225</t>
  </si>
  <si>
    <t>001  0309 7120100160 244 226</t>
  </si>
  <si>
    <t>001  0309 7120100160 244 340</t>
  </si>
  <si>
    <t>Муниципальная подпрограмма «Подготовка населения и организаций к действиям в ЧС при военных конфликтах или в следствии этих конфликтов, а так же ЧС природного и техногенного характера. Противодействие терроризму» на 2016-2018гг.</t>
  </si>
  <si>
    <t>001 0309 71Г0100150 000 000</t>
  </si>
  <si>
    <t>001  0309 71Г0100150 244 226</t>
  </si>
  <si>
    <t>001 0309 71Г0100160 000 000</t>
  </si>
  <si>
    <t>001  0309 71Г0100160 244 225</t>
  </si>
  <si>
    <t>001  0309 71Г0100160 244 226</t>
  </si>
  <si>
    <t>Выполнение функций МКУ «Охрана общественного порядка».</t>
  </si>
  <si>
    <t>001 0309 8360000160 000 000</t>
  </si>
  <si>
    <t>001 0309 8360000160 111 000</t>
  </si>
  <si>
    <t>001 0309 8360000160 111 211</t>
  </si>
  <si>
    <t>001 0309 8360000160 119 000</t>
  </si>
  <si>
    <t>001 0309 8360000160 119 213</t>
  </si>
  <si>
    <t>Обеспечение пожарной безопасности</t>
  </si>
  <si>
    <t xml:space="preserve">001 0310 0000000000 000 000 </t>
  </si>
  <si>
    <t>Муниципальная подпрограмма «Пожарная безопасность. Обеспечение безопасности людей на водных объектах».</t>
  </si>
  <si>
    <t>001 0310 7130100160 000 000</t>
  </si>
  <si>
    <t>001 0310 7130100160 244 225</t>
  </si>
  <si>
    <t>001  0310 7130100160 244 226</t>
  </si>
  <si>
    <t>001  0310 7130100160 244 340</t>
  </si>
  <si>
    <t>Топливно-энергетический комплекс</t>
  </si>
  <si>
    <t>001 0402 0000000000 000 000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</si>
  <si>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</si>
  <si>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001 0402 8330000150 810 000</t>
  </si>
  <si>
    <t>Безвозмездные перечисления организациям, за искл. Гос.и мун. Организаций</t>
  </si>
  <si>
    <t>001 0402 8330000150 810 242</t>
  </si>
  <si>
    <t>Дорожное хозяйство (дорожные фонды)</t>
  </si>
  <si>
    <t>001 0409 0000000000 000 000</t>
  </si>
  <si>
    <t>001 0409 8350000160 244 000</t>
  </si>
  <si>
    <t>001 0409 8350000160 244 226</t>
  </si>
  <si>
    <t>Межбюджетные трансферты. Прочие работы, услуги</t>
  </si>
  <si>
    <t>001 0409 8350070140 244 226</t>
  </si>
  <si>
    <t>Другие вопросы в области национальной экономики</t>
  </si>
  <si>
    <t>001 0412 0000000000 000 000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</si>
  <si>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</si>
  <si>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>001 0412 7140100150 000 000</t>
  </si>
  <si>
    <t>Безвозмездные перечисления организациям, за искл. Гос.и мун. организаций</t>
  </si>
  <si>
    <t>001 0412 7140100150 810 242</t>
  </si>
  <si>
    <t>Выполнение функций органами местного самоуправления. Администрация.</t>
  </si>
  <si>
    <t>001 0412 8330000150 000 000</t>
  </si>
  <si>
    <t>001 0412 8330000150 244 226</t>
  </si>
  <si>
    <t xml:space="preserve">001 0412 8350000160 000 000 </t>
  </si>
  <si>
    <t>001 0412 8350000160 244 226</t>
  </si>
  <si>
    <t>Благоустройство</t>
  </si>
  <si>
    <t>001 0503 0000000000 000 000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</si>
  <si>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</si>
  <si>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>001 0503 71Б0100150 000 000</t>
  </si>
  <si>
    <t>001 0503 71Б0100150 244 223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</si>
  <si>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</si>
  <si>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 xml:space="preserve">001 0503 71Б0100160 000 000 </t>
  </si>
  <si>
    <t>001 0503 71Б0100160 244 000</t>
  </si>
  <si>
    <t>001 0503 71Б0100160 244 225</t>
  </si>
  <si>
    <t>001 0503 71Б0100160 244 226</t>
  </si>
  <si>
    <t>001 0503 71Б0100160 244 310</t>
  </si>
  <si>
    <t>001 0503 71Б0100160 244 340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</si>
  <si>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</si>
  <si>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 xml:space="preserve">001 0503 71И0100160 000 000 </t>
  </si>
  <si>
    <t>001 0503 71И0100160 244 310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</si>
  <si>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</si>
  <si>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>001 0503 71О0100160 000 000</t>
  </si>
  <si>
    <t>001 0503 71О0100160 244 000</t>
  </si>
  <si>
    <t>001 0503 71О0100160 244 225</t>
  </si>
  <si>
    <t>001 0503 71О0100160 244 226</t>
  </si>
  <si>
    <t>Молодежная политика и оздоровление детей</t>
  </si>
  <si>
    <t>001 0707 0000000000 000 000</t>
  </si>
  <si>
    <t>Муниципальная подпрограмма "Поддержка молодежи в МО "Новодевяткинское сельское поселение"</t>
  </si>
  <si>
    <t>001 0707 71М0100160 000 000</t>
  </si>
  <si>
    <t>001 0707 71М0100160 244 000</t>
  </si>
  <si>
    <t>001 0707 71М0100160 244 226</t>
  </si>
  <si>
    <t>001 0707 71М0100160 244 290</t>
  </si>
  <si>
    <t>Муниципальная подпрограмма "Патриот в МО "Новодевяткинское СП" на 2016-2018гг.</t>
  </si>
  <si>
    <t>001 0707 71П0100160 000 000</t>
  </si>
  <si>
    <t>001 0707 71П0100160 244 000</t>
  </si>
  <si>
    <t>001 0707 71П0100160 244 226</t>
  </si>
  <si>
    <t>001 0707 71П0100160 244 290</t>
  </si>
  <si>
    <t>001 0707 71П0100160 244 340</t>
  </si>
  <si>
    <t>Культура</t>
  </si>
  <si>
    <t>001 0801 0000000000 000 000</t>
  </si>
  <si>
    <t>Муниципальная подпрограмма "Сохранение и развитие культуры в МО "Новодевяткинское сельское поселение"</t>
  </si>
  <si>
    <t>001 0801 71К0100160 000 000</t>
  </si>
  <si>
    <t>Иные выплаты персоналу казенных учреждений, за исключением фонда оплаты труда</t>
  </si>
  <si>
    <t>001 0801 71К0100160 112 000</t>
  </si>
  <si>
    <t>001 0801 71К0100160 112 212</t>
  </si>
  <si>
    <t>001 0801 71К0100160 112 222</t>
  </si>
  <si>
    <t>001 0801 71К0100160 242 000</t>
  </si>
  <si>
    <t>001 0801 71К0100160 242 221</t>
  </si>
  <si>
    <t>001 0801 71К0100160 242 225</t>
  </si>
  <si>
    <t>001 0801 71К0100160 242 226</t>
  </si>
  <si>
    <t>001 0801 71К0100160 242 310</t>
  </si>
  <si>
    <t>001 0801 71К0100160 242 340</t>
  </si>
  <si>
    <t>001 0801 71К0100160 244 000</t>
  </si>
  <si>
    <t>001 0801 71К0100160 244 222</t>
  </si>
  <si>
    <t>001 0801 71К0100160 244 223</t>
  </si>
  <si>
    <t>001 0801 71К0100160 244 224</t>
  </si>
  <si>
    <t>001 0801 71К0100160 244 225</t>
  </si>
  <si>
    <t>001 0801 71К0100160 244 226</t>
  </si>
  <si>
    <t>001 0801 71К0100160 244 290</t>
  </si>
  <si>
    <t>001 0801 71К0100160 244 310</t>
  </si>
  <si>
    <t>001 0801 71К0100160 244 340</t>
  </si>
  <si>
    <t>Муниципальная программа "Устойчивое развитие территорий МО "Новодевяткинское сельское поселение"</t>
  </si>
  <si>
    <t>001 0801 7200100160 000 000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</si>
  <si>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</si>
  <si>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001 0801 7200100160 412 000</t>
  </si>
  <si>
    <t>001 0801 7200100160 412 310</t>
  </si>
  <si>
    <t>Выполнение функций казенными учреждениями. МКУ "РОНДО"</t>
  </si>
  <si>
    <t>001 0801 8370000160 000 000</t>
  </si>
  <si>
    <t>001 0801 8370000160 111 000</t>
  </si>
  <si>
    <t>001 0801 8370000160 111 211</t>
  </si>
  <si>
    <t>001 0801 8370000160 119 000</t>
  </si>
  <si>
    <t>001 0801 8370000160 119 213</t>
  </si>
  <si>
    <t>001 0801 8370010160 000 000</t>
  </si>
  <si>
    <t>001 0801 8370010160 111 000</t>
  </si>
  <si>
    <t>001 0801 8370010160 111 211</t>
  </si>
  <si>
    <t>001 0801 8370010160 119 000</t>
  </si>
  <si>
    <t>001 0801 8370010160 119 213</t>
  </si>
  <si>
    <t>Социальное обеспечение населения</t>
  </si>
  <si>
    <t>001 1003 0000000000 000 000</t>
  </si>
  <si>
    <t>Муниципальная подпрограмма «Доп. меры социальной поддержка работников учреждений бюджетной сферы, обслуживающих территорию МО «Новодевяткинское сельское поселение» на 2016– 2018 годы.</t>
  </si>
  <si>
    <t>001 1003 7170100150 000 000</t>
  </si>
  <si>
    <t>001 1003 7170100150 360 000</t>
  </si>
  <si>
    <t>001 1003 7170100150 360 290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</si>
  <si>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</si>
  <si>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>001 1003 7170100160 000 000</t>
  </si>
  <si>
    <t>001 1003 7170100160 244 000</t>
  </si>
  <si>
    <t>001 1003 7170100160 244 290</t>
  </si>
  <si>
    <t>Муниципальная подпрограмма "Ветеран" в МО "Новодевяткинское сельское поселение" на 2016-2018 гг.</t>
  </si>
  <si>
    <t>001 1003 7180100150 000 000</t>
  </si>
  <si>
    <t>001 1003 7180100150 244 000</t>
  </si>
  <si>
    <t>001 1003 7180100150 244 226</t>
  </si>
  <si>
    <t>001 1003 7180100150 360 000</t>
  </si>
  <si>
    <t>001 1003 7180100150 360 290</t>
  </si>
  <si>
    <t>Муниципальная подпрограмма "Ветеран" в МО "Новодевяткинское сельское поселение" на 2016-2018 гг</t>
  </si>
  <si>
    <t>001 1003 7180100160 000 000</t>
  </si>
  <si>
    <t>001 1003 7180100160 244 000</t>
  </si>
  <si>
    <t>001 1003 7180100160 244 226</t>
  </si>
  <si>
    <t>001 1003 7180100160 244 290</t>
  </si>
  <si>
    <t>001 1003 7180100160 244 340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</si>
  <si>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</si>
  <si>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>001 1003 7190100150 000 000</t>
  </si>
  <si>
    <t>Премии и гранты</t>
  </si>
  <si>
    <t>001 1003 7190100150 350 000</t>
  </si>
  <si>
    <t>001 1003 7190100150 350 290</t>
  </si>
  <si>
    <t>Другие вопросы в области физической культуры и спорта</t>
  </si>
  <si>
    <t>001 1105 0000000000 000 000</t>
  </si>
  <si>
    <t>Муниципальная подпрограмма "Развитие физкультуры и спорта" в МО «Новодевяткинское сельское поселение» на 2016-2018 годы</t>
  </si>
  <si>
    <t>001 1105 71С0100160 000 000</t>
  </si>
  <si>
    <t>001 1105 71С0100160 244 000</t>
  </si>
  <si>
    <t>001 1105 71С0100160 244 222</t>
  </si>
  <si>
    <t>001 1105 71С0100160 244 224</t>
  </si>
  <si>
    <t>001 1105 71С0100160 244 226</t>
  </si>
  <si>
    <t>001 1105 71С0100160 244 290</t>
  </si>
  <si>
    <t>001 1105 71С0100160 244 310</t>
  </si>
  <si>
    <t>001 1105 71С0100160 244 340</t>
  </si>
  <si>
    <t>Результат исполнения бюджета (дефицит / профицит)</t>
  </si>
  <si>
    <t>450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</si>
</sst>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name val="Times New Roman"/>
      <family val="1"/>
      <charset val="204"/>
    </font>
    <font>
      <sz val="6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18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2" fillId="0" borderId="2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0" xfId="0"/>
    <xf numFmtId="0" fontId="7" fillId="0" borderId="0" xfId="1" applyAlignment="1"/>
    <xf numFmtId="0" fontId="8" fillId="0" borderId="0" xfId="1" applyFont="1" applyAlignment="1"/>
    <xf numFmtId="0" fontId="9" fillId="0" borderId="0" xfId="1" applyFont="1" applyAlignment="1"/>
    <xf numFmtId="0" fontId="7" fillId="0" borderId="0" xfId="1" applyBorder="1" applyAlignment="1"/>
    <xf numFmtId="0" fontId="8" fillId="0" borderId="0" xfId="1" applyFont="1" applyAlignment="1">
      <alignment horizontal="centerContinuous" wrapText="1"/>
    </xf>
    <xf numFmtId="0" fontId="8" fillId="0" borderId="0" xfId="1" applyFont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49" fontId="0" fillId="2" borderId="0" xfId="0" applyNumberFormat="1" applyFill="1" applyBorder="1"/>
    <xf numFmtId="0" fontId="2" fillId="2" borderId="11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left" wrapText="1"/>
    </xf>
    <xf numFmtId="49" fontId="1" fillId="2" borderId="45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right"/>
    </xf>
    <xf numFmtId="0" fontId="3" fillId="2" borderId="26" xfId="0" applyFont="1" applyFill="1" applyBorder="1"/>
    <xf numFmtId="0" fontId="0" fillId="2" borderId="21" xfId="0" applyFill="1" applyBorder="1"/>
    <xf numFmtId="0" fontId="0" fillId="2" borderId="31" xfId="0" applyFill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0" fillId="2" borderId="23" xfId="0" applyFill="1" applyBorder="1"/>
    <xf numFmtId="0" fontId="0" fillId="2" borderId="18" xfId="0" applyFill="1" applyBorder="1"/>
    <xf numFmtId="49" fontId="5" fillId="2" borderId="27" xfId="0" applyNumberFormat="1" applyFont="1" applyFill="1" applyBorder="1" applyAlignment="1">
      <alignment horizontal="left" wrapText="1"/>
    </xf>
    <xf numFmtId="49" fontId="5" fillId="2" borderId="45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9" fontId="2" fillId="2" borderId="19" xfId="0" applyNumberFormat="1" applyFont="1" applyFill="1" applyBorder="1" applyAlignment="1">
      <alignment horizontal="left" wrapText="1"/>
    </xf>
    <xf numFmtId="49" fontId="2" fillId="2" borderId="17" xfId="0" applyNumberFormat="1" applyFont="1" applyFill="1" applyBorder="1" applyAlignment="1">
      <alignment horizontal="center" wrapText="1"/>
    </xf>
    <xf numFmtId="49" fontId="5" fillId="2" borderId="30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49" fontId="2" fillId="2" borderId="30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right"/>
    </xf>
    <xf numFmtId="4" fontId="2" fillId="2" borderId="30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49" fontId="3" fillId="2" borderId="30" xfId="0" applyNumberFormat="1" applyFont="1" applyFill="1" applyBorder="1" applyAlignment="1">
      <alignment horizontal="center"/>
    </xf>
    <xf numFmtId="49" fontId="2" fillId="2" borderId="45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4" fontId="3" fillId="2" borderId="20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 horizontal="right" vertical="center"/>
    </xf>
    <xf numFmtId="49" fontId="2" fillId="2" borderId="27" xfId="0" applyNumberFormat="1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 vertical="center"/>
    </xf>
    <xf numFmtId="165" fontId="11" fillId="2" borderId="19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left" wrapText="1"/>
    </xf>
    <xf numFmtId="4" fontId="2" fillId="2" borderId="14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left" wrapText="1"/>
    </xf>
    <xf numFmtId="49" fontId="5" fillId="2" borderId="40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4" fontId="5" fillId="2" borderId="41" xfId="0" applyNumberFormat="1" applyFont="1" applyFill="1" applyBorder="1" applyAlignment="1">
      <alignment horizontal="right"/>
    </xf>
    <xf numFmtId="4" fontId="2" fillId="2" borderId="4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3"/>
  <sheetViews>
    <sheetView showGridLines="0" topLeftCell="A79" zoomScaleNormal="100" workbookViewId="0">
      <selection activeCell="C157" sqref="C157"/>
    </sheetView>
  </sheetViews>
  <sheetFormatPr defaultRowHeight="12.75"/>
  <cols>
    <col min="1" max="1" width="48.5703125" customWidth="1"/>
    <col min="2" max="2" width="6.140625" customWidth="1"/>
    <col min="3" max="3" width="22.7109375" customWidth="1"/>
    <col min="4" max="4" width="19.140625" customWidth="1"/>
    <col min="5" max="5" width="17.5703125" customWidth="1"/>
    <col min="6" max="6" width="18.7109375" customWidth="1"/>
    <col min="7" max="7" width="9.7109375" customWidth="1"/>
    <col min="8" max="8" width="9.140625" hidden="1" customWidth="1"/>
  </cols>
  <sheetData>
    <row r="1" spans="1:8" ht="15">
      <c r="A1" s="152"/>
      <c r="B1" s="152"/>
      <c r="C1" s="152"/>
      <c r="D1" s="152"/>
      <c r="E1" s="3"/>
      <c r="F1" s="4"/>
      <c r="H1" s="1" t="s">
        <v>27</v>
      </c>
    </row>
    <row r="2" spans="1:8" ht="15.75" thickBot="1">
      <c r="A2" s="152" t="s">
        <v>24</v>
      </c>
      <c r="B2" s="152"/>
      <c r="C2" s="152"/>
      <c r="D2" s="152"/>
      <c r="E2" s="28"/>
      <c r="F2" s="10" t="s">
        <v>3</v>
      </c>
    </row>
    <row r="3" spans="1:8">
      <c r="A3" s="2"/>
      <c r="B3" s="2"/>
      <c r="C3" s="2"/>
      <c r="D3" s="1"/>
      <c r="E3" s="29" t="s">
        <v>9</v>
      </c>
      <c r="F3" s="7" t="s">
        <v>16</v>
      </c>
      <c r="H3" s="1" t="s">
        <v>38</v>
      </c>
    </row>
    <row r="4" spans="1:8">
      <c r="A4" s="153" t="s">
        <v>28</v>
      </c>
      <c r="B4" s="153"/>
      <c r="C4" s="153"/>
      <c r="D4" s="153"/>
      <c r="E4" s="31" t="s">
        <v>8</v>
      </c>
      <c r="F4" s="22" t="s">
        <v>29</v>
      </c>
      <c r="H4" s="1" t="s">
        <v>29</v>
      </c>
    </row>
    <row r="5" spans="1:8">
      <c r="A5" s="2"/>
      <c r="B5" s="2"/>
      <c r="C5" s="2"/>
      <c r="D5" s="1"/>
      <c r="E5" s="31" t="s">
        <v>6</v>
      </c>
      <c r="F5" s="26" t="s">
        <v>33</v>
      </c>
      <c r="H5" s="1" t="s">
        <v>36</v>
      </c>
    </row>
    <row r="6" spans="1:8" ht="33.75" customHeight="1">
      <c r="A6" s="6" t="s">
        <v>20</v>
      </c>
      <c r="B6" s="154" t="s">
        <v>30</v>
      </c>
      <c r="C6" s="155"/>
      <c r="D6" s="155"/>
      <c r="E6" s="31" t="s">
        <v>21</v>
      </c>
      <c r="F6" s="26" t="s">
        <v>34</v>
      </c>
      <c r="H6" s="1" t="s">
        <v>2</v>
      </c>
    </row>
    <row r="7" spans="1:8">
      <c r="A7" s="6" t="s">
        <v>14</v>
      </c>
      <c r="B7" s="156" t="s">
        <v>31</v>
      </c>
      <c r="C7" s="156"/>
      <c r="D7" s="156"/>
      <c r="E7" s="31" t="s">
        <v>26</v>
      </c>
      <c r="F7" s="32" t="s">
        <v>35</v>
      </c>
    </row>
    <row r="8" spans="1:8">
      <c r="A8" s="6" t="s">
        <v>197</v>
      </c>
      <c r="B8" s="6"/>
      <c r="C8" s="6"/>
      <c r="D8" s="5"/>
      <c r="E8" s="31"/>
      <c r="F8" s="8" t="s">
        <v>27</v>
      </c>
    </row>
    <row r="9" spans="1:8" ht="13.5" thickBot="1">
      <c r="A9" s="6" t="s">
        <v>32</v>
      </c>
      <c r="B9" s="6"/>
      <c r="C9" s="16"/>
      <c r="D9" s="5"/>
      <c r="E9" s="31" t="s">
        <v>7</v>
      </c>
      <c r="F9" s="9" t="s">
        <v>0</v>
      </c>
      <c r="H9" s="1" t="s">
        <v>37</v>
      </c>
    </row>
    <row r="10" spans="1:8" ht="20.25" customHeight="1" thickBot="1">
      <c r="A10" s="157" t="s">
        <v>19</v>
      </c>
      <c r="B10" s="157"/>
      <c r="C10" s="157"/>
      <c r="D10" s="157"/>
      <c r="E10" s="25"/>
      <c r="F10" s="11"/>
    </row>
    <row r="11" spans="1:8" ht="4.3499999999999996" customHeight="1">
      <c r="A11" s="158" t="s">
        <v>4</v>
      </c>
      <c r="B11" s="161" t="s">
        <v>11</v>
      </c>
      <c r="C11" s="161" t="s">
        <v>22</v>
      </c>
      <c r="D11" s="164" t="s">
        <v>17</v>
      </c>
      <c r="E11" s="164" t="s">
        <v>12</v>
      </c>
      <c r="F11" s="149" t="s">
        <v>15</v>
      </c>
    </row>
    <row r="12" spans="1:8" ht="3.6" customHeight="1">
      <c r="A12" s="159"/>
      <c r="B12" s="162"/>
      <c r="C12" s="162"/>
      <c r="D12" s="165"/>
      <c r="E12" s="165"/>
      <c r="F12" s="150"/>
    </row>
    <row r="13" spans="1:8" ht="3" customHeight="1">
      <c r="A13" s="159"/>
      <c r="B13" s="162"/>
      <c r="C13" s="162"/>
      <c r="D13" s="165"/>
      <c r="E13" s="165"/>
      <c r="F13" s="150"/>
    </row>
    <row r="14" spans="1:8" ht="3" customHeight="1">
      <c r="A14" s="159"/>
      <c r="B14" s="162"/>
      <c r="C14" s="162"/>
      <c r="D14" s="165"/>
      <c r="E14" s="165"/>
      <c r="F14" s="150"/>
    </row>
    <row r="15" spans="1:8" ht="3" customHeight="1">
      <c r="A15" s="159"/>
      <c r="B15" s="162"/>
      <c r="C15" s="162"/>
      <c r="D15" s="165"/>
      <c r="E15" s="165"/>
      <c r="F15" s="150"/>
    </row>
    <row r="16" spans="1:8" ht="3" customHeight="1">
      <c r="A16" s="159"/>
      <c r="B16" s="162"/>
      <c r="C16" s="162"/>
      <c r="D16" s="165"/>
      <c r="E16" s="165"/>
      <c r="F16" s="150"/>
    </row>
    <row r="17" spans="1:6" ht="23.45" customHeight="1">
      <c r="A17" s="160"/>
      <c r="B17" s="163"/>
      <c r="C17" s="163"/>
      <c r="D17" s="166"/>
      <c r="E17" s="166"/>
      <c r="F17" s="15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0" t="s">
        <v>2</v>
      </c>
      <c r="F18" s="20" t="s">
        <v>13</v>
      </c>
    </row>
    <row r="19" spans="1:6">
      <c r="A19" s="72" t="s">
        <v>5</v>
      </c>
      <c r="B19" s="73" t="s">
        <v>10</v>
      </c>
      <c r="C19" s="74" t="s">
        <v>39</v>
      </c>
      <c r="D19" s="75">
        <v>218906600</v>
      </c>
      <c r="E19" s="76">
        <v>15861263.18</v>
      </c>
      <c r="F19" s="75">
        <f>IF(OR(D19="-",E19=D19),"-",D19-IF(E19="-",0,E19))</f>
        <v>203045336.81999999</v>
      </c>
    </row>
    <row r="20" spans="1:6">
      <c r="A20" s="42" t="s">
        <v>40</v>
      </c>
      <c r="B20" s="36"/>
      <c r="C20" s="58"/>
      <c r="D20" s="38"/>
      <c r="E20" s="38"/>
      <c r="F20" s="40"/>
    </row>
    <row r="21" spans="1:6">
      <c r="A21" s="60" t="s">
        <v>41</v>
      </c>
      <c r="B21" s="37" t="s">
        <v>10</v>
      </c>
      <c r="C21" s="59" t="s">
        <v>42</v>
      </c>
      <c r="D21" s="39">
        <v>92177200</v>
      </c>
      <c r="E21" s="39">
        <v>13199425.34</v>
      </c>
      <c r="F21" s="41">
        <f t="shared" ref="F21:F52" si="0">IF(OR(D21="-",E21=D21),"-",D21-IF(E21="-",0,E21))</f>
        <v>78977774.659999996</v>
      </c>
    </row>
    <row r="22" spans="1:6">
      <c r="A22" s="60" t="s">
        <v>43</v>
      </c>
      <c r="B22" s="37" t="s">
        <v>10</v>
      </c>
      <c r="C22" s="59" t="s">
        <v>44</v>
      </c>
      <c r="D22" s="39">
        <v>23762300</v>
      </c>
      <c r="E22" s="39">
        <v>2914002.85</v>
      </c>
      <c r="F22" s="41">
        <f t="shared" si="0"/>
        <v>20848297.149999999</v>
      </c>
    </row>
    <row r="23" spans="1:6">
      <c r="A23" s="43" t="s">
        <v>45</v>
      </c>
      <c r="B23" s="37" t="s">
        <v>10</v>
      </c>
      <c r="C23" s="59" t="s">
        <v>46</v>
      </c>
      <c r="D23" s="39">
        <v>23762300</v>
      </c>
      <c r="E23" s="39">
        <v>2914002.85</v>
      </c>
      <c r="F23" s="41">
        <f t="shared" si="0"/>
        <v>20848297.149999999</v>
      </c>
    </row>
    <row r="24" spans="1:6" ht="82.5" customHeight="1">
      <c r="A24" s="71" t="s">
        <v>47</v>
      </c>
      <c r="B24" s="37" t="s">
        <v>10</v>
      </c>
      <c r="C24" s="59" t="s">
        <v>48</v>
      </c>
      <c r="D24" s="39">
        <v>23762300</v>
      </c>
      <c r="E24" s="39">
        <v>2911237.85</v>
      </c>
      <c r="F24" s="41">
        <f t="shared" si="0"/>
        <v>20851062.149999999</v>
      </c>
    </row>
    <row r="25" spans="1:6" ht="85.5" customHeight="1">
      <c r="A25" s="71" t="s">
        <v>49</v>
      </c>
      <c r="B25" s="37" t="s">
        <v>10</v>
      </c>
      <c r="C25" s="59" t="s">
        <v>50</v>
      </c>
      <c r="D25" s="39" t="s">
        <v>51</v>
      </c>
      <c r="E25" s="39">
        <v>2765</v>
      </c>
      <c r="F25" s="41" t="str">
        <f t="shared" si="0"/>
        <v>-</v>
      </c>
    </row>
    <row r="26" spans="1:6" ht="59.25" customHeight="1">
      <c r="A26" s="43" t="s">
        <v>52</v>
      </c>
      <c r="B26" s="37" t="s">
        <v>10</v>
      </c>
      <c r="C26" s="59" t="s">
        <v>53</v>
      </c>
      <c r="D26" s="39" t="s">
        <v>51</v>
      </c>
      <c r="E26" s="39">
        <v>2665</v>
      </c>
      <c r="F26" s="41" t="str">
        <f t="shared" si="0"/>
        <v>-</v>
      </c>
    </row>
    <row r="27" spans="1:6" ht="60.75" customHeight="1">
      <c r="A27" s="43" t="s">
        <v>54</v>
      </c>
      <c r="B27" s="37" t="s">
        <v>10</v>
      </c>
      <c r="C27" s="59" t="s">
        <v>55</v>
      </c>
      <c r="D27" s="39" t="s">
        <v>51</v>
      </c>
      <c r="E27" s="39">
        <v>100</v>
      </c>
      <c r="F27" s="41" t="str">
        <f t="shared" si="0"/>
        <v>-</v>
      </c>
    </row>
    <row r="28" spans="1:6" ht="28.5" customHeight="1">
      <c r="A28" s="60" t="s">
        <v>56</v>
      </c>
      <c r="B28" s="37" t="s">
        <v>10</v>
      </c>
      <c r="C28" s="59" t="s">
        <v>57</v>
      </c>
      <c r="D28" s="39">
        <v>19800</v>
      </c>
      <c r="E28" s="39">
        <v>908.12</v>
      </c>
      <c r="F28" s="41">
        <f t="shared" si="0"/>
        <v>18891.88</v>
      </c>
    </row>
    <row r="29" spans="1:6" ht="22.5">
      <c r="A29" s="43" t="s">
        <v>58</v>
      </c>
      <c r="B29" s="37" t="s">
        <v>10</v>
      </c>
      <c r="C29" s="59" t="s">
        <v>59</v>
      </c>
      <c r="D29" s="39">
        <v>19800</v>
      </c>
      <c r="E29" s="39">
        <v>908.12</v>
      </c>
      <c r="F29" s="41">
        <f t="shared" si="0"/>
        <v>18891.88</v>
      </c>
    </row>
    <row r="30" spans="1:6" ht="63" customHeight="1">
      <c r="A30" s="43" t="s">
        <v>60</v>
      </c>
      <c r="B30" s="37" t="s">
        <v>10</v>
      </c>
      <c r="C30" s="59" t="s">
        <v>61</v>
      </c>
      <c r="D30" s="39">
        <v>11800</v>
      </c>
      <c r="E30" s="39">
        <v>378.1</v>
      </c>
      <c r="F30" s="41">
        <f t="shared" si="0"/>
        <v>11421.9</v>
      </c>
    </row>
    <row r="31" spans="1:6" ht="67.5" customHeight="1">
      <c r="A31" s="71" t="s">
        <v>62</v>
      </c>
      <c r="B31" s="37" t="s">
        <v>10</v>
      </c>
      <c r="C31" s="59" t="s">
        <v>63</v>
      </c>
      <c r="D31" s="39">
        <v>1000</v>
      </c>
      <c r="E31" s="39">
        <v>7.68</v>
      </c>
      <c r="F31" s="41">
        <f t="shared" si="0"/>
        <v>992.32</v>
      </c>
    </row>
    <row r="32" spans="1:6" ht="57.75" customHeight="1">
      <c r="A32" s="43" t="s">
        <v>64</v>
      </c>
      <c r="B32" s="37" t="s">
        <v>10</v>
      </c>
      <c r="C32" s="59" t="s">
        <v>65</v>
      </c>
      <c r="D32" s="39">
        <v>6000</v>
      </c>
      <c r="E32" s="39">
        <v>601.14</v>
      </c>
      <c r="F32" s="41">
        <f t="shared" si="0"/>
        <v>5398.86</v>
      </c>
    </row>
    <row r="33" spans="1:6" ht="63.75" customHeight="1">
      <c r="A33" s="43" t="s">
        <v>66</v>
      </c>
      <c r="B33" s="37" t="s">
        <v>10</v>
      </c>
      <c r="C33" s="59" t="s">
        <v>67</v>
      </c>
      <c r="D33" s="39">
        <v>1000</v>
      </c>
      <c r="E33" s="39">
        <v>-78.8</v>
      </c>
      <c r="F33" s="41">
        <f t="shared" si="0"/>
        <v>1078.8</v>
      </c>
    </row>
    <row r="34" spans="1:6">
      <c r="A34" s="60" t="s">
        <v>68</v>
      </c>
      <c r="B34" s="37" t="s">
        <v>10</v>
      </c>
      <c r="C34" s="59" t="s">
        <v>69</v>
      </c>
      <c r="D34" s="39">
        <v>40215200</v>
      </c>
      <c r="E34" s="39">
        <v>9255975.3900000006</v>
      </c>
      <c r="F34" s="41">
        <f t="shared" si="0"/>
        <v>30959224.609999999</v>
      </c>
    </row>
    <row r="35" spans="1:6">
      <c r="A35" s="43" t="s">
        <v>70</v>
      </c>
      <c r="B35" s="37" t="s">
        <v>10</v>
      </c>
      <c r="C35" s="59" t="s">
        <v>71</v>
      </c>
      <c r="D35" s="39">
        <v>518200</v>
      </c>
      <c r="E35" s="39">
        <v>34371.78</v>
      </c>
      <c r="F35" s="41">
        <f t="shared" si="0"/>
        <v>483828.22</v>
      </c>
    </row>
    <row r="36" spans="1:6" ht="33.75">
      <c r="A36" s="43" t="s">
        <v>72</v>
      </c>
      <c r="B36" s="37" t="s">
        <v>10</v>
      </c>
      <c r="C36" s="59" t="s">
        <v>73</v>
      </c>
      <c r="D36" s="39">
        <v>518200</v>
      </c>
      <c r="E36" s="39">
        <v>34371.78</v>
      </c>
      <c r="F36" s="41">
        <f t="shared" si="0"/>
        <v>483828.22</v>
      </c>
    </row>
    <row r="37" spans="1:6" ht="56.25">
      <c r="A37" s="43" t="s">
        <v>74</v>
      </c>
      <c r="B37" s="37" t="s">
        <v>10</v>
      </c>
      <c r="C37" s="59" t="s">
        <v>75</v>
      </c>
      <c r="D37" s="39">
        <v>518200</v>
      </c>
      <c r="E37" s="39">
        <v>30977.53</v>
      </c>
      <c r="F37" s="41">
        <f t="shared" si="0"/>
        <v>487222.47</v>
      </c>
    </row>
    <row r="38" spans="1:6" ht="45">
      <c r="A38" s="43" t="s">
        <v>76</v>
      </c>
      <c r="B38" s="37" t="s">
        <v>10</v>
      </c>
      <c r="C38" s="59" t="s">
        <v>77</v>
      </c>
      <c r="D38" s="39" t="s">
        <v>51</v>
      </c>
      <c r="E38" s="39">
        <v>3396.3</v>
      </c>
      <c r="F38" s="41" t="str">
        <f t="shared" si="0"/>
        <v>-</v>
      </c>
    </row>
    <row r="39" spans="1:6" ht="35.25" customHeight="1">
      <c r="A39" s="43" t="s">
        <v>78</v>
      </c>
      <c r="B39" s="37" t="s">
        <v>10</v>
      </c>
      <c r="C39" s="59" t="s">
        <v>79</v>
      </c>
      <c r="D39" s="39" t="s">
        <v>51</v>
      </c>
      <c r="E39" s="39">
        <v>-2.0499999999999998</v>
      </c>
      <c r="F39" s="41" t="str">
        <f t="shared" si="0"/>
        <v>-</v>
      </c>
    </row>
    <row r="40" spans="1:6">
      <c r="A40" s="43" t="s">
        <v>80</v>
      </c>
      <c r="B40" s="37" t="s">
        <v>10</v>
      </c>
      <c r="C40" s="59" t="s">
        <v>81</v>
      </c>
      <c r="D40" s="39">
        <v>39697000</v>
      </c>
      <c r="E40" s="39">
        <v>9221603.6099999994</v>
      </c>
      <c r="F40" s="41">
        <f t="shared" si="0"/>
        <v>30475396.390000001</v>
      </c>
    </row>
    <row r="41" spans="1:6">
      <c r="A41" s="43" t="s">
        <v>82</v>
      </c>
      <c r="B41" s="37" t="s">
        <v>10</v>
      </c>
      <c r="C41" s="59" t="s">
        <v>83</v>
      </c>
      <c r="D41" s="39" t="s">
        <v>51</v>
      </c>
      <c r="E41" s="39">
        <v>9220683.1899999995</v>
      </c>
      <c r="F41" s="41" t="str">
        <f t="shared" si="0"/>
        <v>-</v>
      </c>
    </row>
    <row r="42" spans="1:6" ht="27" customHeight="1">
      <c r="A42" s="43" t="s">
        <v>84</v>
      </c>
      <c r="B42" s="37" t="s">
        <v>10</v>
      </c>
      <c r="C42" s="59" t="s">
        <v>85</v>
      </c>
      <c r="D42" s="39" t="s">
        <v>51</v>
      </c>
      <c r="E42" s="39">
        <v>9220683.1899999995</v>
      </c>
      <c r="F42" s="41" t="str">
        <f t="shared" si="0"/>
        <v>-</v>
      </c>
    </row>
    <row r="43" spans="1:6">
      <c r="A43" s="43" t="s">
        <v>86</v>
      </c>
      <c r="B43" s="37" t="s">
        <v>10</v>
      </c>
      <c r="C43" s="59" t="s">
        <v>87</v>
      </c>
      <c r="D43" s="39">
        <v>39697000</v>
      </c>
      <c r="E43" s="39">
        <v>920.42</v>
      </c>
      <c r="F43" s="41">
        <f t="shared" si="0"/>
        <v>39696079.579999998</v>
      </c>
    </row>
    <row r="44" spans="1:6" ht="24" customHeight="1">
      <c r="A44" s="43" t="s">
        <v>88</v>
      </c>
      <c r="B44" s="37" t="s">
        <v>10</v>
      </c>
      <c r="C44" s="59" t="s">
        <v>89</v>
      </c>
      <c r="D44" s="39">
        <v>39697000</v>
      </c>
      <c r="E44" s="39">
        <v>920.42</v>
      </c>
      <c r="F44" s="41">
        <f t="shared" si="0"/>
        <v>39696079.579999998</v>
      </c>
    </row>
    <row r="45" spans="1:6" ht="33.75">
      <c r="A45" s="60" t="s">
        <v>90</v>
      </c>
      <c r="B45" s="37" t="s">
        <v>10</v>
      </c>
      <c r="C45" s="59" t="s">
        <v>91</v>
      </c>
      <c r="D45" s="39">
        <v>13525000</v>
      </c>
      <c r="E45" s="39">
        <v>31181.59</v>
      </c>
      <c r="F45" s="41">
        <f t="shared" si="0"/>
        <v>13493818.41</v>
      </c>
    </row>
    <row r="46" spans="1:6" ht="75" customHeight="1">
      <c r="A46" s="71" t="s">
        <v>92</v>
      </c>
      <c r="B46" s="37" t="s">
        <v>10</v>
      </c>
      <c r="C46" s="59" t="s">
        <v>93</v>
      </c>
      <c r="D46" s="39">
        <v>13525000</v>
      </c>
      <c r="E46" s="39">
        <v>31181.59</v>
      </c>
      <c r="F46" s="41">
        <f t="shared" si="0"/>
        <v>13493818.41</v>
      </c>
    </row>
    <row r="47" spans="1:6" ht="67.5">
      <c r="A47" s="71" t="s">
        <v>94</v>
      </c>
      <c r="B47" s="37" t="s">
        <v>10</v>
      </c>
      <c r="C47" s="59" t="s">
        <v>95</v>
      </c>
      <c r="D47" s="39">
        <v>13525000</v>
      </c>
      <c r="E47" s="39">
        <v>31181.59</v>
      </c>
      <c r="F47" s="41">
        <f t="shared" si="0"/>
        <v>13493818.41</v>
      </c>
    </row>
    <row r="48" spans="1:6" ht="56.25">
      <c r="A48" s="43" t="s">
        <v>96</v>
      </c>
      <c r="B48" s="37" t="s">
        <v>10</v>
      </c>
      <c r="C48" s="59" t="s">
        <v>97</v>
      </c>
      <c r="D48" s="39">
        <v>13525000</v>
      </c>
      <c r="E48" s="39">
        <v>31181.59</v>
      </c>
      <c r="F48" s="41">
        <f t="shared" si="0"/>
        <v>13493818.41</v>
      </c>
    </row>
    <row r="49" spans="1:6" ht="22.5">
      <c r="A49" s="60" t="s">
        <v>98</v>
      </c>
      <c r="B49" s="37" t="s">
        <v>10</v>
      </c>
      <c r="C49" s="59" t="s">
        <v>99</v>
      </c>
      <c r="D49" s="39">
        <v>1941000</v>
      </c>
      <c r="E49" s="39">
        <v>964071.38</v>
      </c>
      <c r="F49" s="41">
        <f t="shared" si="0"/>
        <v>976928.62</v>
      </c>
    </row>
    <row r="50" spans="1:6">
      <c r="A50" s="43" t="s">
        <v>100</v>
      </c>
      <c r="B50" s="37" t="s">
        <v>10</v>
      </c>
      <c r="C50" s="59" t="s">
        <v>101</v>
      </c>
      <c r="D50" s="39">
        <v>1941000</v>
      </c>
      <c r="E50" s="39">
        <v>964071.38</v>
      </c>
      <c r="F50" s="41">
        <f t="shared" si="0"/>
        <v>976928.62</v>
      </c>
    </row>
    <row r="51" spans="1:6">
      <c r="A51" s="43" t="s">
        <v>102</v>
      </c>
      <c r="B51" s="37" t="s">
        <v>10</v>
      </c>
      <c r="C51" s="59" t="s">
        <v>103</v>
      </c>
      <c r="D51" s="39">
        <v>1941000</v>
      </c>
      <c r="E51" s="39">
        <v>964071.38</v>
      </c>
      <c r="F51" s="41">
        <f t="shared" si="0"/>
        <v>976928.62</v>
      </c>
    </row>
    <row r="52" spans="1:6" ht="22.5">
      <c r="A52" s="43" t="s">
        <v>104</v>
      </c>
      <c r="B52" s="37" t="s">
        <v>10</v>
      </c>
      <c r="C52" s="59" t="s">
        <v>105</v>
      </c>
      <c r="D52" s="39">
        <v>1941000</v>
      </c>
      <c r="E52" s="39">
        <v>964071.38</v>
      </c>
      <c r="F52" s="41">
        <f t="shared" si="0"/>
        <v>976928.62</v>
      </c>
    </row>
    <row r="53" spans="1:6" ht="22.5">
      <c r="A53" s="43" t="s">
        <v>106</v>
      </c>
      <c r="B53" s="37" t="s">
        <v>10</v>
      </c>
      <c r="C53" s="59" t="s">
        <v>107</v>
      </c>
      <c r="D53" s="39">
        <v>12163900</v>
      </c>
      <c r="E53" s="39" t="s">
        <v>51</v>
      </c>
      <c r="F53" s="41">
        <f t="shared" ref="F53:F82" si="1">IF(OR(D53="-",E53=D53),"-",D53-IF(E53="-",0,E53))</f>
        <v>12163900</v>
      </c>
    </row>
    <row r="54" spans="1:6" ht="60" customHeight="1">
      <c r="A54" s="71" t="s">
        <v>108</v>
      </c>
      <c r="B54" s="37" t="s">
        <v>10</v>
      </c>
      <c r="C54" s="59" t="s">
        <v>109</v>
      </c>
      <c r="D54" s="39">
        <v>12163900</v>
      </c>
      <c r="E54" s="39" t="s">
        <v>51</v>
      </c>
      <c r="F54" s="41">
        <f t="shared" si="1"/>
        <v>12163900</v>
      </c>
    </row>
    <row r="55" spans="1:6" ht="70.5" customHeight="1">
      <c r="A55" s="71" t="s">
        <v>110</v>
      </c>
      <c r="B55" s="37" t="s">
        <v>10</v>
      </c>
      <c r="C55" s="59" t="s">
        <v>111</v>
      </c>
      <c r="D55" s="39">
        <v>12163900</v>
      </c>
      <c r="E55" s="39" t="s">
        <v>51</v>
      </c>
      <c r="F55" s="41">
        <f t="shared" si="1"/>
        <v>12163900</v>
      </c>
    </row>
    <row r="56" spans="1:6" ht="67.5">
      <c r="A56" s="71" t="s">
        <v>112</v>
      </c>
      <c r="B56" s="37" t="s">
        <v>10</v>
      </c>
      <c r="C56" s="59" t="s">
        <v>113</v>
      </c>
      <c r="D56" s="39">
        <v>12163900</v>
      </c>
      <c r="E56" s="39" t="s">
        <v>51</v>
      </c>
      <c r="F56" s="41">
        <f t="shared" si="1"/>
        <v>12163900</v>
      </c>
    </row>
    <row r="57" spans="1:6">
      <c r="A57" s="60" t="s">
        <v>114</v>
      </c>
      <c r="B57" s="37" t="s">
        <v>10</v>
      </c>
      <c r="C57" s="59" t="s">
        <v>115</v>
      </c>
      <c r="D57" s="39">
        <v>500000</v>
      </c>
      <c r="E57" s="39">
        <v>25556.01</v>
      </c>
      <c r="F57" s="41">
        <f t="shared" si="1"/>
        <v>474443.99</v>
      </c>
    </row>
    <row r="58" spans="1:6" ht="22.5">
      <c r="A58" s="43" t="s">
        <v>116</v>
      </c>
      <c r="B58" s="37" t="s">
        <v>10</v>
      </c>
      <c r="C58" s="59" t="s">
        <v>117</v>
      </c>
      <c r="D58" s="39">
        <v>500000</v>
      </c>
      <c r="E58" s="39">
        <v>25556.01</v>
      </c>
      <c r="F58" s="41">
        <f t="shared" si="1"/>
        <v>474443.99</v>
      </c>
    </row>
    <row r="59" spans="1:6" ht="33.75">
      <c r="A59" s="43" t="s">
        <v>118</v>
      </c>
      <c r="B59" s="37" t="s">
        <v>10</v>
      </c>
      <c r="C59" s="59" t="s">
        <v>119</v>
      </c>
      <c r="D59" s="39">
        <v>500000</v>
      </c>
      <c r="E59" s="39">
        <v>25556.01</v>
      </c>
      <c r="F59" s="41">
        <f t="shared" si="1"/>
        <v>474443.99</v>
      </c>
    </row>
    <row r="60" spans="1:6" ht="57.75" customHeight="1">
      <c r="A60" s="43" t="s">
        <v>120</v>
      </c>
      <c r="B60" s="37" t="s">
        <v>10</v>
      </c>
      <c r="C60" s="59" t="s">
        <v>121</v>
      </c>
      <c r="D60" s="39">
        <v>500000</v>
      </c>
      <c r="E60" s="39" t="s">
        <v>51</v>
      </c>
      <c r="F60" s="41">
        <f t="shared" si="1"/>
        <v>500000</v>
      </c>
    </row>
    <row r="61" spans="1:6">
      <c r="A61" s="60" t="s">
        <v>122</v>
      </c>
      <c r="B61" s="37" t="s">
        <v>10</v>
      </c>
      <c r="C61" s="59" t="s">
        <v>123</v>
      </c>
      <c r="D61" s="39">
        <v>50000</v>
      </c>
      <c r="E61" s="39">
        <v>7730</v>
      </c>
      <c r="F61" s="41">
        <f t="shared" si="1"/>
        <v>42270</v>
      </c>
    </row>
    <row r="62" spans="1:6">
      <c r="A62" s="43" t="s">
        <v>124</v>
      </c>
      <c r="B62" s="37" t="s">
        <v>10</v>
      </c>
      <c r="C62" s="59" t="s">
        <v>125</v>
      </c>
      <c r="D62" s="39">
        <v>50000</v>
      </c>
      <c r="E62" s="39">
        <v>7730</v>
      </c>
      <c r="F62" s="41">
        <f t="shared" si="1"/>
        <v>42270</v>
      </c>
    </row>
    <row r="63" spans="1:6" ht="13.5" customHeight="1">
      <c r="A63" s="43" t="s">
        <v>126</v>
      </c>
      <c r="B63" s="37" t="s">
        <v>10</v>
      </c>
      <c r="C63" s="59" t="s">
        <v>127</v>
      </c>
      <c r="D63" s="39">
        <v>50000</v>
      </c>
      <c r="E63" s="39">
        <v>7730</v>
      </c>
      <c r="F63" s="41">
        <f t="shared" si="1"/>
        <v>42270</v>
      </c>
    </row>
    <row r="64" spans="1:6">
      <c r="A64" s="60" t="s">
        <v>128</v>
      </c>
      <c r="B64" s="37" t="s">
        <v>10</v>
      </c>
      <c r="C64" s="59" t="s">
        <v>129</v>
      </c>
      <c r="D64" s="39">
        <v>126729400</v>
      </c>
      <c r="E64" s="39">
        <v>2661837.84</v>
      </c>
      <c r="F64" s="41">
        <f t="shared" si="1"/>
        <v>124067562.16</v>
      </c>
    </row>
    <row r="65" spans="1:6" ht="26.25" customHeight="1">
      <c r="A65" s="60" t="s">
        <v>130</v>
      </c>
      <c r="B65" s="37" t="s">
        <v>10</v>
      </c>
      <c r="C65" s="59" t="s">
        <v>131</v>
      </c>
      <c r="D65" s="39">
        <v>23765288</v>
      </c>
      <c r="E65" s="39">
        <v>2661837.84</v>
      </c>
      <c r="F65" s="41">
        <f t="shared" si="1"/>
        <v>21103450.16</v>
      </c>
    </row>
    <row r="66" spans="1:6" ht="22.5">
      <c r="A66" s="43" t="s">
        <v>132</v>
      </c>
      <c r="B66" s="37" t="s">
        <v>10</v>
      </c>
      <c r="C66" s="59" t="s">
        <v>133</v>
      </c>
      <c r="D66" s="39">
        <v>10677600</v>
      </c>
      <c r="E66" s="39">
        <v>2135520</v>
      </c>
      <c r="F66" s="41">
        <f t="shared" si="1"/>
        <v>8542080</v>
      </c>
    </row>
    <row r="67" spans="1:6">
      <c r="A67" s="43" t="s">
        <v>134</v>
      </c>
      <c r="B67" s="37" t="s">
        <v>10</v>
      </c>
      <c r="C67" s="59" t="s">
        <v>135</v>
      </c>
      <c r="D67" s="39">
        <v>10677600</v>
      </c>
      <c r="E67" s="39">
        <v>2135520</v>
      </c>
      <c r="F67" s="41">
        <f t="shared" si="1"/>
        <v>8542080</v>
      </c>
    </row>
    <row r="68" spans="1:6" ht="22.5">
      <c r="A68" s="43" t="s">
        <v>136</v>
      </c>
      <c r="B68" s="37" t="s">
        <v>10</v>
      </c>
      <c r="C68" s="59" t="s">
        <v>137</v>
      </c>
      <c r="D68" s="39">
        <v>10677600</v>
      </c>
      <c r="E68" s="39">
        <v>2135520</v>
      </c>
      <c r="F68" s="41">
        <f t="shared" si="1"/>
        <v>8542080</v>
      </c>
    </row>
    <row r="69" spans="1:6" ht="22.5">
      <c r="A69" s="43" t="s">
        <v>138</v>
      </c>
      <c r="B69" s="37" t="s">
        <v>10</v>
      </c>
      <c r="C69" s="59" t="s">
        <v>139</v>
      </c>
      <c r="D69" s="39">
        <v>9100</v>
      </c>
      <c r="E69" s="39" t="s">
        <v>51</v>
      </c>
      <c r="F69" s="41">
        <f t="shared" si="1"/>
        <v>9100</v>
      </c>
    </row>
    <row r="70" spans="1:6" ht="58.5" customHeight="1">
      <c r="A70" s="71" t="s">
        <v>140</v>
      </c>
      <c r="B70" s="37" t="s">
        <v>10</v>
      </c>
      <c r="C70" s="59" t="s">
        <v>141</v>
      </c>
      <c r="D70" s="39">
        <v>9100</v>
      </c>
      <c r="E70" s="39" t="s">
        <v>51</v>
      </c>
      <c r="F70" s="41">
        <f t="shared" si="1"/>
        <v>9100</v>
      </c>
    </row>
    <row r="71" spans="1:6" ht="72" customHeight="1">
      <c r="A71" s="71" t="s">
        <v>142</v>
      </c>
      <c r="B71" s="37" t="s">
        <v>10</v>
      </c>
      <c r="C71" s="59" t="s">
        <v>143</v>
      </c>
      <c r="D71" s="39">
        <v>9100</v>
      </c>
      <c r="E71" s="39" t="s">
        <v>51</v>
      </c>
      <c r="F71" s="41">
        <f t="shared" si="1"/>
        <v>9100</v>
      </c>
    </row>
    <row r="72" spans="1:6" ht="22.5">
      <c r="A72" s="43" t="s">
        <v>144</v>
      </c>
      <c r="B72" s="37" t="s">
        <v>10</v>
      </c>
      <c r="C72" s="59" t="s">
        <v>145</v>
      </c>
      <c r="D72" s="39">
        <v>1238588</v>
      </c>
      <c r="E72" s="39">
        <v>469667</v>
      </c>
      <c r="F72" s="41">
        <f t="shared" si="1"/>
        <v>768921</v>
      </c>
    </row>
    <row r="73" spans="1:6" ht="27" customHeight="1">
      <c r="A73" s="43" t="s">
        <v>146</v>
      </c>
      <c r="B73" s="37" t="s">
        <v>10</v>
      </c>
      <c r="C73" s="59" t="s">
        <v>147</v>
      </c>
      <c r="D73" s="39">
        <v>640080</v>
      </c>
      <c r="E73" s="39">
        <v>320040</v>
      </c>
      <c r="F73" s="41">
        <f t="shared" si="1"/>
        <v>320040</v>
      </c>
    </row>
    <row r="74" spans="1:6" ht="33.75">
      <c r="A74" s="43" t="s">
        <v>148</v>
      </c>
      <c r="B74" s="37" t="s">
        <v>10</v>
      </c>
      <c r="C74" s="59" t="s">
        <v>149</v>
      </c>
      <c r="D74" s="39">
        <v>640080</v>
      </c>
      <c r="E74" s="39">
        <v>320040</v>
      </c>
      <c r="F74" s="41">
        <f t="shared" si="1"/>
        <v>320040</v>
      </c>
    </row>
    <row r="75" spans="1:6" ht="27.75" customHeight="1">
      <c r="A75" s="43" t="s">
        <v>150</v>
      </c>
      <c r="B75" s="37" t="s">
        <v>10</v>
      </c>
      <c r="C75" s="59" t="s">
        <v>151</v>
      </c>
      <c r="D75" s="39">
        <v>598508</v>
      </c>
      <c r="E75" s="39">
        <v>149627</v>
      </c>
      <c r="F75" s="41">
        <f t="shared" si="1"/>
        <v>448881</v>
      </c>
    </row>
    <row r="76" spans="1:6" ht="29.25" customHeight="1">
      <c r="A76" s="43" t="s">
        <v>152</v>
      </c>
      <c r="B76" s="37" t="s">
        <v>10</v>
      </c>
      <c r="C76" s="59" t="s">
        <v>153</v>
      </c>
      <c r="D76" s="39">
        <v>598508</v>
      </c>
      <c r="E76" s="39">
        <v>149627</v>
      </c>
      <c r="F76" s="41">
        <f t="shared" si="1"/>
        <v>448881</v>
      </c>
    </row>
    <row r="77" spans="1:6">
      <c r="A77" s="43" t="s">
        <v>154</v>
      </c>
      <c r="B77" s="37" t="s">
        <v>10</v>
      </c>
      <c r="C77" s="59" t="s">
        <v>155</v>
      </c>
      <c r="D77" s="39">
        <v>11840000</v>
      </c>
      <c r="E77" s="39">
        <v>56650.84</v>
      </c>
      <c r="F77" s="41">
        <f t="shared" si="1"/>
        <v>11783349.16</v>
      </c>
    </row>
    <row r="78" spans="1:6" ht="34.5" customHeight="1">
      <c r="A78" s="43" t="s">
        <v>156</v>
      </c>
      <c r="B78" s="37" t="s">
        <v>10</v>
      </c>
      <c r="C78" s="59" t="s">
        <v>157</v>
      </c>
      <c r="D78" s="39">
        <v>11840000</v>
      </c>
      <c r="E78" s="39">
        <v>56650.84</v>
      </c>
      <c r="F78" s="41">
        <f t="shared" si="1"/>
        <v>11783349.16</v>
      </c>
    </row>
    <row r="79" spans="1:6" ht="45">
      <c r="A79" s="43" t="s">
        <v>158</v>
      </c>
      <c r="B79" s="37" t="s">
        <v>10</v>
      </c>
      <c r="C79" s="59" t="s">
        <v>159</v>
      </c>
      <c r="D79" s="39">
        <v>11840000</v>
      </c>
      <c r="E79" s="39">
        <v>56650.84</v>
      </c>
      <c r="F79" s="41">
        <f t="shared" si="1"/>
        <v>11783349.16</v>
      </c>
    </row>
    <row r="80" spans="1:6">
      <c r="A80" s="60" t="s">
        <v>160</v>
      </c>
      <c r="B80" s="37" t="s">
        <v>10</v>
      </c>
      <c r="C80" s="59" t="s">
        <v>161</v>
      </c>
      <c r="D80" s="39">
        <v>102964112</v>
      </c>
      <c r="E80" s="39" t="s">
        <v>51</v>
      </c>
      <c r="F80" s="41">
        <f t="shared" si="1"/>
        <v>102964112</v>
      </c>
    </row>
    <row r="81" spans="1:6" ht="22.5">
      <c r="A81" s="43" t="s">
        <v>162</v>
      </c>
      <c r="B81" s="37" t="s">
        <v>10</v>
      </c>
      <c r="C81" s="59" t="s">
        <v>163</v>
      </c>
      <c r="D81" s="39">
        <v>102964112</v>
      </c>
      <c r="E81" s="39" t="s">
        <v>51</v>
      </c>
      <c r="F81" s="41">
        <f t="shared" si="1"/>
        <v>102964112</v>
      </c>
    </row>
    <row r="82" spans="1:6" ht="23.25" thickBot="1">
      <c r="A82" s="43" t="s">
        <v>162</v>
      </c>
      <c r="B82" s="37" t="s">
        <v>10</v>
      </c>
      <c r="C82" s="59" t="s">
        <v>164</v>
      </c>
      <c r="D82" s="39">
        <v>102964112</v>
      </c>
      <c r="E82" s="39" t="s">
        <v>51</v>
      </c>
      <c r="F82" s="41">
        <f t="shared" si="1"/>
        <v>102964112</v>
      </c>
    </row>
    <row r="83" spans="1:6" ht="12.75" customHeight="1">
      <c r="A83" s="44"/>
      <c r="B83" s="45"/>
      <c r="C83" s="45"/>
      <c r="D83" s="24"/>
      <c r="E83" s="24"/>
      <c r="F8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9" priority="64" stopIfTrue="1" operator="equal">
      <formula>0</formula>
    </cfRule>
  </conditionalFormatting>
  <conditionalFormatting sqref="F20">
    <cfRule type="cellIs" dxfId="78" priority="63" stopIfTrue="1" operator="equal">
      <formula>0</formula>
    </cfRule>
  </conditionalFormatting>
  <conditionalFormatting sqref="F21">
    <cfRule type="cellIs" dxfId="77" priority="62" stopIfTrue="1" operator="equal">
      <formula>0</formula>
    </cfRule>
  </conditionalFormatting>
  <conditionalFormatting sqref="F22">
    <cfRule type="cellIs" dxfId="76" priority="61" stopIfTrue="1" operator="equal">
      <formula>0</formula>
    </cfRule>
  </conditionalFormatting>
  <conditionalFormatting sqref="F23">
    <cfRule type="cellIs" dxfId="75" priority="60" stopIfTrue="1" operator="equal">
      <formula>0</formula>
    </cfRule>
  </conditionalFormatting>
  <conditionalFormatting sqref="F24">
    <cfRule type="cellIs" dxfId="74" priority="59" stopIfTrue="1" operator="equal">
      <formula>0</formula>
    </cfRule>
  </conditionalFormatting>
  <conditionalFormatting sqref="F25">
    <cfRule type="cellIs" dxfId="73" priority="58" stopIfTrue="1" operator="equal">
      <formula>0</formula>
    </cfRule>
  </conditionalFormatting>
  <conditionalFormatting sqref="F26">
    <cfRule type="cellIs" dxfId="72" priority="57" stopIfTrue="1" operator="equal">
      <formula>0</formula>
    </cfRule>
  </conditionalFormatting>
  <conditionalFormatting sqref="F27">
    <cfRule type="cellIs" dxfId="71" priority="56" stopIfTrue="1" operator="equal">
      <formula>0</formula>
    </cfRule>
  </conditionalFormatting>
  <conditionalFormatting sqref="F28">
    <cfRule type="cellIs" dxfId="70" priority="55" stopIfTrue="1" operator="equal">
      <formula>0</formula>
    </cfRule>
  </conditionalFormatting>
  <conditionalFormatting sqref="F29">
    <cfRule type="cellIs" dxfId="69" priority="54" stopIfTrue="1" operator="equal">
      <formula>0</formula>
    </cfRule>
  </conditionalFormatting>
  <conditionalFormatting sqref="F30">
    <cfRule type="cellIs" dxfId="68" priority="53" stopIfTrue="1" operator="equal">
      <formula>0</formula>
    </cfRule>
  </conditionalFormatting>
  <conditionalFormatting sqref="F31">
    <cfRule type="cellIs" dxfId="67" priority="52" stopIfTrue="1" operator="equal">
      <formula>0</formula>
    </cfRule>
  </conditionalFormatting>
  <conditionalFormatting sqref="F32">
    <cfRule type="cellIs" dxfId="66" priority="51" stopIfTrue="1" operator="equal">
      <formula>0</formula>
    </cfRule>
  </conditionalFormatting>
  <conditionalFormatting sqref="F33">
    <cfRule type="cellIs" dxfId="65" priority="50" stopIfTrue="1" operator="equal">
      <formula>0</formula>
    </cfRule>
  </conditionalFormatting>
  <conditionalFormatting sqref="F34">
    <cfRule type="cellIs" dxfId="64" priority="49" stopIfTrue="1" operator="equal">
      <formula>0</formula>
    </cfRule>
  </conditionalFormatting>
  <conditionalFormatting sqref="F35">
    <cfRule type="cellIs" dxfId="63" priority="48" stopIfTrue="1" operator="equal">
      <formula>0</formula>
    </cfRule>
  </conditionalFormatting>
  <conditionalFormatting sqref="F36">
    <cfRule type="cellIs" dxfId="62" priority="47" stopIfTrue="1" operator="equal">
      <formula>0</formula>
    </cfRule>
  </conditionalFormatting>
  <conditionalFormatting sqref="F37">
    <cfRule type="cellIs" dxfId="61" priority="46" stopIfTrue="1" operator="equal">
      <formula>0</formula>
    </cfRule>
  </conditionalFormatting>
  <conditionalFormatting sqref="F38">
    <cfRule type="cellIs" dxfId="60" priority="45" stopIfTrue="1" operator="equal">
      <formula>0</formula>
    </cfRule>
  </conditionalFormatting>
  <conditionalFormatting sqref="F39">
    <cfRule type="cellIs" dxfId="59" priority="44" stopIfTrue="1" operator="equal">
      <formula>0</formula>
    </cfRule>
  </conditionalFormatting>
  <conditionalFormatting sqref="F40">
    <cfRule type="cellIs" dxfId="58" priority="43" stopIfTrue="1" operator="equal">
      <formula>0</formula>
    </cfRule>
  </conditionalFormatting>
  <conditionalFormatting sqref="F41">
    <cfRule type="cellIs" dxfId="57" priority="42" stopIfTrue="1" operator="equal">
      <formula>0</formula>
    </cfRule>
  </conditionalFormatting>
  <conditionalFormatting sqref="F42">
    <cfRule type="cellIs" dxfId="56" priority="41" stopIfTrue="1" operator="equal">
      <formula>0</formula>
    </cfRule>
  </conditionalFormatting>
  <conditionalFormatting sqref="F43">
    <cfRule type="cellIs" dxfId="55" priority="40" stopIfTrue="1" operator="equal">
      <formula>0</formula>
    </cfRule>
  </conditionalFormatting>
  <conditionalFormatting sqref="F44">
    <cfRule type="cellIs" dxfId="54" priority="39" stopIfTrue="1" operator="equal">
      <formula>0</formula>
    </cfRule>
  </conditionalFormatting>
  <conditionalFormatting sqref="F45">
    <cfRule type="cellIs" dxfId="53" priority="38" stopIfTrue="1" operator="equal">
      <formula>0</formula>
    </cfRule>
  </conditionalFormatting>
  <conditionalFormatting sqref="F46">
    <cfRule type="cellIs" dxfId="52" priority="37" stopIfTrue="1" operator="equal">
      <formula>0</formula>
    </cfRule>
  </conditionalFormatting>
  <conditionalFormatting sqref="F47">
    <cfRule type="cellIs" dxfId="51" priority="36" stopIfTrue="1" operator="equal">
      <formula>0</formula>
    </cfRule>
  </conditionalFormatting>
  <conditionalFormatting sqref="F48">
    <cfRule type="cellIs" dxfId="50" priority="35" stopIfTrue="1" operator="equal">
      <formula>0</formula>
    </cfRule>
  </conditionalFormatting>
  <conditionalFormatting sqref="F49">
    <cfRule type="cellIs" dxfId="49" priority="34" stopIfTrue="1" operator="equal">
      <formula>0</formula>
    </cfRule>
  </conditionalFormatting>
  <conditionalFormatting sqref="F50">
    <cfRule type="cellIs" dxfId="48" priority="33" stopIfTrue="1" operator="equal">
      <formula>0</formula>
    </cfRule>
  </conditionalFormatting>
  <conditionalFormatting sqref="F51">
    <cfRule type="cellIs" dxfId="47" priority="32" stopIfTrue="1" operator="equal">
      <formula>0</formula>
    </cfRule>
  </conditionalFormatting>
  <conditionalFormatting sqref="F52">
    <cfRule type="cellIs" dxfId="46" priority="31" stopIfTrue="1" operator="equal">
      <formula>0</formula>
    </cfRule>
  </conditionalFormatting>
  <conditionalFormatting sqref="F53">
    <cfRule type="cellIs" dxfId="45" priority="30" stopIfTrue="1" operator="equal">
      <formula>0</formula>
    </cfRule>
  </conditionalFormatting>
  <conditionalFormatting sqref="F54">
    <cfRule type="cellIs" dxfId="44" priority="29" stopIfTrue="1" operator="equal">
      <formula>0</formula>
    </cfRule>
  </conditionalFormatting>
  <conditionalFormatting sqref="F55">
    <cfRule type="cellIs" dxfId="43" priority="28" stopIfTrue="1" operator="equal">
      <formula>0</formula>
    </cfRule>
  </conditionalFormatting>
  <conditionalFormatting sqref="F56">
    <cfRule type="cellIs" dxfId="42" priority="27" stopIfTrue="1" operator="equal">
      <formula>0</formula>
    </cfRule>
  </conditionalFormatting>
  <conditionalFormatting sqref="F57">
    <cfRule type="cellIs" dxfId="41" priority="26" stopIfTrue="1" operator="equal">
      <formula>0</formula>
    </cfRule>
  </conditionalFormatting>
  <conditionalFormatting sqref="F58">
    <cfRule type="cellIs" dxfId="40" priority="25" stopIfTrue="1" operator="equal">
      <formula>0</formula>
    </cfRule>
  </conditionalFormatting>
  <conditionalFormatting sqref="F59">
    <cfRule type="cellIs" dxfId="39" priority="24" stopIfTrue="1" operator="equal">
      <formula>0</formula>
    </cfRule>
  </conditionalFormatting>
  <conditionalFormatting sqref="F60">
    <cfRule type="cellIs" dxfId="38" priority="23" stopIfTrue="1" operator="equal">
      <formula>0</formula>
    </cfRule>
  </conditionalFormatting>
  <conditionalFormatting sqref="F61">
    <cfRule type="cellIs" dxfId="37" priority="22" stopIfTrue="1" operator="equal">
      <formula>0</formula>
    </cfRule>
  </conditionalFormatting>
  <conditionalFormatting sqref="F62">
    <cfRule type="cellIs" dxfId="36" priority="21" stopIfTrue="1" operator="equal">
      <formula>0</formula>
    </cfRule>
  </conditionalFormatting>
  <conditionalFormatting sqref="F63">
    <cfRule type="cellIs" dxfId="35" priority="20" stopIfTrue="1" operator="equal">
      <formula>0</formula>
    </cfRule>
  </conditionalFormatting>
  <conditionalFormatting sqref="F64">
    <cfRule type="cellIs" dxfId="34" priority="19" stopIfTrue="1" operator="equal">
      <formula>0</formula>
    </cfRule>
  </conditionalFormatting>
  <conditionalFormatting sqref="F65">
    <cfRule type="cellIs" dxfId="33" priority="18" stopIfTrue="1" operator="equal">
      <formula>0</formula>
    </cfRule>
  </conditionalFormatting>
  <conditionalFormatting sqref="F66">
    <cfRule type="cellIs" dxfId="32" priority="17" stopIfTrue="1" operator="equal">
      <formula>0</formula>
    </cfRule>
  </conditionalFormatting>
  <conditionalFormatting sqref="F67">
    <cfRule type="cellIs" dxfId="31" priority="16" stopIfTrue="1" operator="equal">
      <formula>0</formula>
    </cfRule>
  </conditionalFormatting>
  <conditionalFormatting sqref="F68">
    <cfRule type="cellIs" dxfId="30" priority="15" stopIfTrue="1" operator="equal">
      <formula>0</formula>
    </cfRule>
  </conditionalFormatting>
  <conditionalFormatting sqref="F69">
    <cfRule type="cellIs" dxfId="29" priority="14" stopIfTrue="1" operator="equal">
      <formula>0</formula>
    </cfRule>
  </conditionalFormatting>
  <conditionalFormatting sqref="F70">
    <cfRule type="cellIs" dxfId="28" priority="13" stopIfTrue="1" operator="equal">
      <formula>0</formula>
    </cfRule>
  </conditionalFormatting>
  <conditionalFormatting sqref="F71">
    <cfRule type="cellIs" dxfId="27" priority="12" stopIfTrue="1" operator="equal">
      <formula>0</formula>
    </cfRule>
  </conditionalFormatting>
  <conditionalFormatting sqref="F72">
    <cfRule type="cellIs" dxfId="26" priority="11" stopIfTrue="1" operator="equal">
      <formula>0</formula>
    </cfRule>
  </conditionalFormatting>
  <conditionalFormatting sqref="F73">
    <cfRule type="cellIs" dxfId="25" priority="10" stopIfTrue="1" operator="equal">
      <formula>0</formula>
    </cfRule>
  </conditionalFormatting>
  <conditionalFormatting sqref="F74">
    <cfRule type="cellIs" dxfId="24" priority="9" stopIfTrue="1" operator="equal">
      <formula>0</formula>
    </cfRule>
  </conditionalFormatting>
  <conditionalFormatting sqref="F75">
    <cfRule type="cellIs" dxfId="23" priority="8" stopIfTrue="1" operator="equal">
      <formula>0</formula>
    </cfRule>
  </conditionalFormatting>
  <conditionalFormatting sqref="F76">
    <cfRule type="cellIs" dxfId="22" priority="7" stopIfTrue="1" operator="equal">
      <formula>0</formula>
    </cfRule>
  </conditionalFormatting>
  <conditionalFormatting sqref="F77">
    <cfRule type="cellIs" dxfId="21" priority="6" stopIfTrue="1" operator="equal">
      <formula>0</formula>
    </cfRule>
  </conditionalFormatting>
  <conditionalFormatting sqref="F78">
    <cfRule type="cellIs" dxfId="20" priority="5" stopIfTrue="1" operator="equal">
      <formula>0</formula>
    </cfRule>
  </conditionalFormatting>
  <conditionalFormatting sqref="F79">
    <cfRule type="cellIs" dxfId="19" priority="4" stopIfTrue="1" operator="equal">
      <formula>0</formula>
    </cfRule>
  </conditionalFormatting>
  <conditionalFormatting sqref="F80">
    <cfRule type="cellIs" dxfId="18" priority="3" stopIfTrue="1" operator="equal">
      <formula>0</formula>
    </cfRule>
  </conditionalFormatting>
  <conditionalFormatting sqref="F81">
    <cfRule type="cellIs" dxfId="17" priority="2" stopIfTrue="1" operator="equal">
      <formula>0</formula>
    </cfRule>
  </conditionalFormatting>
  <conditionalFormatting sqref="F82">
    <cfRule type="cellIs" dxfId="16" priority="1" stopIfTrue="1" operator="equal">
      <formula>0</formula>
    </cfRule>
  </conditionalFormatting>
  <printOptions gridLinesSet="0"/>
  <pageMargins left="0.39370078740157483" right="0.19685039370078741" top="0.39370078740157483" bottom="0.19685039370078741" header="0" footer="0"/>
  <pageSetup paperSize="9" scale="7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190</v>
      </c>
      <c r="B1" s="1" t="s">
        <v>191</v>
      </c>
    </row>
    <row r="2" spans="1:2">
      <c r="A2" t="s">
        <v>192</v>
      </c>
      <c r="B2" s="1" t="s">
        <v>191</v>
      </c>
    </row>
    <row r="3" spans="1:2">
      <c r="A3" t="s">
        <v>193</v>
      </c>
      <c r="B3" s="1" t="s">
        <v>194</v>
      </c>
    </row>
    <row r="4" spans="1:2">
      <c r="A4" t="s">
        <v>195</v>
      </c>
      <c r="B4" s="1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2"/>
  <sheetViews>
    <sheetView topLeftCell="A259" workbookViewId="0">
      <selection activeCell="A255" sqref="A255"/>
    </sheetView>
  </sheetViews>
  <sheetFormatPr defaultRowHeight="12.75"/>
  <cols>
    <col min="1" max="1" width="40.7109375" customWidth="1"/>
    <col min="2" max="2" width="5.7109375" customWidth="1"/>
    <col min="3" max="3" width="22" customWidth="1"/>
    <col min="4" max="4" width="16.7109375" customWidth="1"/>
    <col min="5" max="5" width="14" customWidth="1"/>
    <col min="6" max="6" width="15.7109375" customWidth="1"/>
  </cols>
  <sheetData>
    <row r="1" spans="1:6">
      <c r="A1" s="77"/>
      <c r="B1" s="77"/>
      <c r="C1" s="77"/>
      <c r="D1" s="77"/>
      <c r="E1" s="77"/>
      <c r="F1" s="77"/>
    </row>
    <row r="2" spans="1:6" ht="15">
      <c r="A2" s="157" t="s">
        <v>206</v>
      </c>
      <c r="B2" s="157"/>
      <c r="C2" s="157"/>
      <c r="D2" s="157"/>
      <c r="E2" s="70"/>
      <c r="F2" s="5" t="s">
        <v>207</v>
      </c>
    </row>
    <row r="3" spans="1:6" ht="13.5" thickBot="1">
      <c r="A3" s="85"/>
      <c r="B3" s="85"/>
      <c r="C3" s="86"/>
      <c r="D3" s="87"/>
      <c r="E3" s="87"/>
      <c r="F3" s="87"/>
    </row>
    <row r="4" spans="1:6">
      <c r="A4" s="169" t="s">
        <v>4</v>
      </c>
      <c r="B4" s="171" t="s">
        <v>11</v>
      </c>
      <c r="C4" s="173" t="s">
        <v>208</v>
      </c>
      <c r="D4" s="175" t="s">
        <v>17</v>
      </c>
      <c r="E4" s="177" t="s">
        <v>12</v>
      </c>
      <c r="F4" s="167" t="s">
        <v>15</v>
      </c>
    </row>
    <row r="5" spans="1:6">
      <c r="A5" s="170"/>
      <c r="B5" s="172"/>
      <c r="C5" s="174"/>
      <c r="D5" s="176"/>
      <c r="E5" s="178"/>
      <c r="F5" s="168"/>
    </row>
    <row r="6" spans="1:6">
      <c r="A6" s="170"/>
      <c r="B6" s="172"/>
      <c r="C6" s="174"/>
      <c r="D6" s="176"/>
      <c r="E6" s="178"/>
      <c r="F6" s="168"/>
    </row>
    <row r="7" spans="1:6">
      <c r="A7" s="170"/>
      <c r="B7" s="172"/>
      <c r="C7" s="174"/>
      <c r="D7" s="176"/>
      <c r="E7" s="178"/>
      <c r="F7" s="168"/>
    </row>
    <row r="8" spans="1:6">
      <c r="A8" s="170"/>
      <c r="B8" s="172"/>
      <c r="C8" s="174"/>
      <c r="D8" s="176"/>
      <c r="E8" s="178"/>
      <c r="F8" s="168"/>
    </row>
    <row r="9" spans="1:6">
      <c r="A9" s="170"/>
      <c r="B9" s="172"/>
      <c r="C9" s="174"/>
      <c r="D9" s="176"/>
      <c r="E9" s="178"/>
      <c r="F9" s="168"/>
    </row>
    <row r="10" spans="1:6">
      <c r="A10" s="170"/>
      <c r="B10" s="172"/>
      <c r="C10" s="88"/>
      <c r="D10" s="176"/>
      <c r="E10" s="89"/>
      <c r="F10" s="90"/>
    </row>
    <row r="11" spans="1:6" ht="13.5" thickBot="1">
      <c r="A11" s="170"/>
      <c r="B11" s="172"/>
      <c r="C11" s="88"/>
      <c r="D11" s="176"/>
      <c r="E11" s="89"/>
      <c r="F11" s="90"/>
    </row>
    <row r="12" spans="1:6" ht="13.5" thickBot="1">
      <c r="A12" s="91">
        <v>1</v>
      </c>
      <c r="B12" s="92">
        <v>2</v>
      </c>
      <c r="C12" s="93">
        <v>3</v>
      </c>
      <c r="D12" s="94" t="s">
        <v>1</v>
      </c>
      <c r="E12" s="95" t="s">
        <v>2</v>
      </c>
      <c r="F12" s="96" t="s">
        <v>13</v>
      </c>
    </row>
    <row r="13" spans="1:6" ht="24.75" customHeight="1">
      <c r="A13" s="97" t="s">
        <v>209</v>
      </c>
      <c r="B13" s="98" t="s">
        <v>210</v>
      </c>
      <c r="C13" s="99" t="s">
        <v>165</v>
      </c>
      <c r="D13" s="100">
        <f>D15+D36+D70+D73+D76+D122+D130+D161+D164+D168+D175+D190+D200+D233+D253+D156+Q272+D60</f>
        <v>219120094.74000001</v>
      </c>
      <c r="E13" s="100">
        <f t="shared" ref="E13:F13" si="0">E15+E36+E70+E73+E76+E122+E130+E161+E164+E168+E175+E190+E200+E233+E253+E156+R272+E60</f>
        <v>14652342.500000002</v>
      </c>
      <c r="F13" s="100">
        <f t="shared" si="0"/>
        <v>204467752.24000001</v>
      </c>
    </row>
    <row r="14" spans="1:6">
      <c r="A14" s="101" t="s">
        <v>40</v>
      </c>
      <c r="B14" s="102"/>
      <c r="C14" s="103"/>
      <c r="D14" s="104"/>
      <c r="E14" s="105"/>
      <c r="F14" s="106"/>
    </row>
    <row r="15" spans="1:6" ht="47.25" customHeight="1">
      <c r="A15" s="107" t="s">
        <v>211</v>
      </c>
      <c r="B15" s="108" t="s">
        <v>210</v>
      </c>
      <c r="C15" s="109" t="s">
        <v>212</v>
      </c>
      <c r="D15" s="110">
        <f>D16+D18+D20+D25+D27+D32+D34</f>
        <v>4848000</v>
      </c>
      <c r="E15" s="110">
        <f>E16+E18+E20+E25+E27+E32+E34</f>
        <v>450053.04000000004</v>
      </c>
      <c r="F15" s="111">
        <f>F16+F18+F20+F25+F27+F32+F34</f>
        <v>4397946.96</v>
      </c>
    </row>
    <row r="16" spans="1:6" ht="26.25" customHeight="1">
      <c r="A16" s="112" t="s">
        <v>213</v>
      </c>
      <c r="B16" s="113" t="s">
        <v>210</v>
      </c>
      <c r="C16" s="114" t="s">
        <v>214</v>
      </c>
      <c r="D16" s="115">
        <f>D17</f>
        <v>920000</v>
      </c>
      <c r="E16" s="116">
        <f>E17</f>
        <v>126976.88</v>
      </c>
      <c r="F16" s="115">
        <f>D16-E16</f>
        <v>793023.12</v>
      </c>
    </row>
    <row r="17" spans="1:6" ht="19.5" customHeight="1">
      <c r="A17" s="112" t="s">
        <v>215</v>
      </c>
      <c r="B17" s="113"/>
      <c r="C17" s="117" t="s">
        <v>216</v>
      </c>
      <c r="D17" s="118">
        <v>920000</v>
      </c>
      <c r="E17" s="119">
        <v>126976.88</v>
      </c>
      <c r="F17" s="120">
        <f t="shared" ref="F17:F35" si="1">D17-E17</f>
        <v>793023.12</v>
      </c>
    </row>
    <row r="18" spans="1:6" ht="45.75" customHeight="1">
      <c r="A18" s="112" t="s">
        <v>217</v>
      </c>
      <c r="B18" s="113" t="s">
        <v>210</v>
      </c>
      <c r="C18" s="114" t="s">
        <v>218</v>
      </c>
      <c r="D18" s="115">
        <f>D19</f>
        <v>278000</v>
      </c>
      <c r="E18" s="116">
        <f>E19</f>
        <v>20083</v>
      </c>
      <c r="F18" s="115">
        <f t="shared" si="1"/>
        <v>257917</v>
      </c>
    </row>
    <row r="19" spans="1:6" ht="19.5" customHeight="1">
      <c r="A19" s="112" t="s">
        <v>219</v>
      </c>
      <c r="B19" s="113"/>
      <c r="C19" s="117" t="s">
        <v>220</v>
      </c>
      <c r="D19" s="118">
        <v>278000</v>
      </c>
      <c r="E19" s="119">
        <v>20083</v>
      </c>
      <c r="F19" s="120">
        <f t="shared" si="1"/>
        <v>257917</v>
      </c>
    </row>
    <row r="20" spans="1:6" ht="39.75" customHeight="1">
      <c r="A20" s="112" t="s">
        <v>221</v>
      </c>
      <c r="B20" s="113" t="s">
        <v>210</v>
      </c>
      <c r="C20" s="114" t="s">
        <v>222</v>
      </c>
      <c r="D20" s="115">
        <f>SUM(D21:D24)</f>
        <v>170000</v>
      </c>
      <c r="E20" s="116">
        <f>E21+E22+E23+E24</f>
        <v>0</v>
      </c>
      <c r="F20" s="115">
        <f t="shared" si="1"/>
        <v>170000</v>
      </c>
    </row>
    <row r="21" spans="1:6" ht="18" customHeight="1">
      <c r="A21" s="112" t="s">
        <v>223</v>
      </c>
      <c r="B21" s="113"/>
      <c r="C21" s="117" t="s">
        <v>224</v>
      </c>
      <c r="D21" s="120">
        <v>10000</v>
      </c>
      <c r="E21" s="116">
        <v>0</v>
      </c>
      <c r="F21" s="120">
        <f t="shared" si="1"/>
        <v>10000</v>
      </c>
    </row>
    <row r="22" spans="1:6">
      <c r="A22" s="112" t="s">
        <v>225</v>
      </c>
      <c r="B22" s="113"/>
      <c r="C22" s="117" t="s">
        <v>226</v>
      </c>
      <c r="D22" s="120">
        <v>10000</v>
      </c>
      <c r="E22" s="116">
        <v>0</v>
      </c>
      <c r="F22" s="120">
        <f t="shared" si="1"/>
        <v>10000</v>
      </c>
    </row>
    <row r="23" spans="1:6" ht="19.5" customHeight="1">
      <c r="A23" s="112" t="s">
        <v>227</v>
      </c>
      <c r="B23" s="113"/>
      <c r="C23" s="117" t="s">
        <v>228</v>
      </c>
      <c r="D23" s="120">
        <v>50000</v>
      </c>
      <c r="E23" s="116"/>
      <c r="F23" s="120">
        <f t="shared" si="1"/>
        <v>50000</v>
      </c>
    </row>
    <row r="24" spans="1:6">
      <c r="A24" s="112" t="s">
        <v>229</v>
      </c>
      <c r="B24" s="113"/>
      <c r="C24" s="117" t="s">
        <v>230</v>
      </c>
      <c r="D24" s="120">
        <v>100000</v>
      </c>
      <c r="E24" s="116"/>
      <c r="F24" s="120">
        <f t="shared" si="1"/>
        <v>100000</v>
      </c>
    </row>
    <row r="25" spans="1:6" ht="51.75" customHeight="1">
      <c r="A25" s="112" t="s">
        <v>231</v>
      </c>
      <c r="B25" s="113" t="s">
        <v>210</v>
      </c>
      <c r="C25" s="114" t="s">
        <v>232</v>
      </c>
      <c r="D25" s="115">
        <f>D26</f>
        <v>2340000</v>
      </c>
      <c r="E25" s="116">
        <f>D26:E26</f>
        <v>165000</v>
      </c>
      <c r="F25" s="115">
        <f t="shared" si="1"/>
        <v>2175000</v>
      </c>
    </row>
    <row r="26" spans="1:6" ht="18.75" customHeight="1">
      <c r="A26" s="112" t="s">
        <v>229</v>
      </c>
      <c r="B26" s="113"/>
      <c r="C26" s="117" t="s">
        <v>233</v>
      </c>
      <c r="D26" s="120">
        <v>2340000</v>
      </c>
      <c r="E26" s="121">
        <v>165000</v>
      </c>
      <c r="F26" s="120">
        <f t="shared" si="1"/>
        <v>2175000</v>
      </c>
    </row>
    <row r="27" spans="1:6" ht="36.75" customHeight="1">
      <c r="A27" s="112" t="s">
        <v>234</v>
      </c>
      <c r="B27" s="113" t="s">
        <v>210</v>
      </c>
      <c r="C27" s="114" t="s">
        <v>235</v>
      </c>
      <c r="D27" s="115">
        <f>SUM(D28:D31)</f>
        <v>1011000</v>
      </c>
      <c r="E27" s="116">
        <f>E28+E29+E30+E31</f>
        <v>127993.16</v>
      </c>
      <c r="F27" s="115">
        <f t="shared" si="1"/>
        <v>883006.84</v>
      </c>
    </row>
    <row r="28" spans="1:6" ht="19.5" customHeight="1">
      <c r="A28" s="112" t="s">
        <v>227</v>
      </c>
      <c r="B28" s="113"/>
      <c r="C28" s="117" t="s">
        <v>236</v>
      </c>
      <c r="D28" s="120">
        <v>1000000</v>
      </c>
      <c r="E28" s="121">
        <v>127993.16</v>
      </c>
      <c r="F28" s="120">
        <f t="shared" si="1"/>
        <v>872006.84</v>
      </c>
    </row>
    <row r="29" spans="1:6">
      <c r="A29" s="112" t="s">
        <v>229</v>
      </c>
      <c r="B29" s="113"/>
      <c r="C29" s="117" t="s">
        <v>237</v>
      </c>
      <c r="D29" s="120">
        <v>5000</v>
      </c>
      <c r="E29" s="121"/>
      <c r="F29" s="120">
        <f t="shared" si="1"/>
        <v>5000</v>
      </c>
    </row>
    <row r="30" spans="1:6" ht="20.25" customHeight="1">
      <c r="A30" s="112" t="s">
        <v>238</v>
      </c>
      <c r="B30" s="113"/>
      <c r="C30" s="117" t="s">
        <v>239</v>
      </c>
      <c r="D30" s="120">
        <v>3000</v>
      </c>
      <c r="E30" s="121"/>
      <c r="F30" s="120">
        <f t="shared" si="1"/>
        <v>3000</v>
      </c>
    </row>
    <row r="31" spans="1:6" ht="21" customHeight="1">
      <c r="A31" s="112" t="s">
        <v>240</v>
      </c>
      <c r="B31" s="113"/>
      <c r="C31" s="117" t="s">
        <v>241</v>
      </c>
      <c r="D31" s="120">
        <v>3000</v>
      </c>
      <c r="E31" s="121"/>
      <c r="F31" s="120">
        <f t="shared" si="1"/>
        <v>3000</v>
      </c>
    </row>
    <row r="32" spans="1:6" ht="23.25" customHeight="1">
      <c r="A32" s="112" t="s">
        <v>242</v>
      </c>
      <c r="B32" s="113" t="s">
        <v>210</v>
      </c>
      <c r="C32" s="114" t="s">
        <v>243</v>
      </c>
      <c r="D32" s="115">
        <f>D33</f>
        <v>127000</v>
      </c>
      <c r="E32" s="116">
        <f>E33</f>
        <v>10000</v>
      </c>
      <c r="F32" s="115">
        <f t="shared" si="1"/>
        <v>117000</v>
      </c>
    </row>
    <row r="33" spans="1:6">
      <c r="A33" s="112" t="s">
        <v>229</v>
      </c>
      <c r="B33" s="113"/>
      <c r="C33" s="122" t="s">
        <v>244</v>
      </c>
      <c r="D33" s="118">
        <v>127000</v>
      </c>
      <c r="E33" s="119">
        <v>10000</v>
      </c>
      <c r="F33" s="120">
        <f t="shared" si="1"/>
        <v>117000</v>
      </c>
    </row>
    <row r="34" spans="1:6" ht="20.25" customHeight="1">
      <c r="A34" s="112" t="s">
        <v>245</v>
      </c>
      <c r="B34" s="113" t="s">
        <v>210</v>
      </c>
      <c r="C34" s="114" t="s">
        <v>246</v>
      </c>
      <c r="D34" s="115">
        <f>D35</f>
        <v>2000</v>
      </c>
      <c r="E34" s="116">
        <f>E35</f>
        <v>0</v>
      </c>
      <c r="F34" s="115">
        <f t="shared" si="1"/>
        <v>2000</v>
      </c>
    </row>
    <row r="35" spans="1:6">
      <c r="A35" s="112" t="s">
        <v>229</v>
      </c>
      <c r="B35" s="123"/>
      <c r="C35" s="122" t="s">
        <v>247</v>
      </c>
      <c r="D35" s="124">
        <v>2000</v>
      </c>
      <c r="E35" s="125">
        <v>0</v>
      </c>
      <c r="F35" s="120">
        <f t="shared" si="1"/>
        <v>2000</v>
      </c>
    </row>
    <row r="36" spans="1:6" ht="57.75" customHeight="1">
      <c r="A36" s="107" t="s">
        <v>248</v>
      </c>
      <c r="B36" s="108" t="s">
        <v>210</v>
      </c>
      <c r="C36" s="109" t="s">
        <v>249</v>
      </c>
      <c r="D36" s="110">
        <f>D37+D39+D41+D44+D46+D54+D56+D58</f>
        <v>15290600</v>
      </c>
      <c r="E36" s="110">
        <f>E37+E39+E41+E44+E46+E54+E56+E58</f>
        <v>1895351.67</v>
      </c>
      <c r="F36" s="111">
        <f>F37+F39+F41+F44+F46+F54+F56+F58</f>
        <v>13395248.329999998</v>
      </c>
    </row>
    <row r="37" spans="1:6" ht="34.5" customHeight="1">
      <c r="A37" s="112" t="s">
        <v>213</v>
      </c>
      <c r="B37" s="113" t="s">
        <v>210</v>
      </c>
      <c r="C37" s="114" t="s">
        <v>250</v>
      </c>
      <c r="D37" s="115">
        <f>D38</f>
        <v>9600000</v>
      </c>
      <c r="E37" s="116">
        <f>E38</f>
        <v>1350188.17</v>
      </c>
      <c r="F37" s="126">
        <f>IF(OR(D37="-",E37=D37),"-",D37-IF(E37="-",0,E37))</f>
        <v>8249811.8300000001</v>
      </c>
    </row>
    <row r="38" spans="1:6">
      <c r="A38" s="112" t="s">
        <v>215</v>
      </c>
      <c r="B38" s="113"/>
      <c r="C38" s="122" t="s">
        <v>251</v>
      </c>
      <c r="D38" s="120">
        <v>9600000</v>
      </c>
      <c r="E38" s="121">
        <v>1350188.17</v>
      </c>
      <c r="F38" s="127">
        <f>D38-E38</f>
        <v>8249811.8300000001</v>
      </c>
    </row>
    <row r="39" spans="1:6" ht="43.5" customHeight="1">
      <c r="A39" s="112" t="s">
        <v>217</v>
      </c>
      <c r="B39" s="113" t="s">
        <v>210</v>
      </c>
      <c r="C39" s="114" t="s">
        <v>252</v>
      </c>
      <c r="D39" s="115">
        <f>D40</f>
        <v>2597900</v>
      </c>
      <c r="E39" s="116">
        <f>E40</f>
        <v>284708.28999999998</v>
      </c>
      <c r="F39" s="126">
        <f t="shared" ref="F39:F59" si="2">D39-E39</f>
        <v>2313191.71</v>
      </c>
    </row>
    <row r="40" spans="1:6" ht="17.25" customHeight="1">
      <c r="A40" s="112" t="s">
        <v>219</v>
      </c>
      <c r="B40" s="113"/>
      <c r="C40" s="122" t="s">
        <v>253</v>
      </c>
      <c r="D40" s="120">
        <v>2597900</v>
      </c>
      <c r="E40" s="121">
        <v>284708.28999999998</v>
      </c>
      <c r="F40" s="127">
        <f t="shared" si="2"/>
        <v>2313191.71</v>
      </c>
    </row>
    <row r="41" spans="1:6" ht="39" customHeight="1">
      <c r="A41" s="112" t="s">
        <v>221</v>
      </c>
      <c r="B41" s="113" t="s">
        <v>210</v>
      </c>
      <c r="C41" s="114" t="s">
        <v>254</v>
      </c>
      <c r="D41" s="115">
        <f>SUM(D42:D43)</f>
        <v>36000</v>
      </c>
      <c r="E41" s="116">
        <f>SUM(E42:E43)</f>
        <v>50</v>
      </c>
      <c r="F41" s="126">
        <f t="shared" si="2"/>
        <v>35950</v>
      </c>
    </row>
    <row r="42" spans="1:6" ht="16.5" customHeight="1">
      <c r="A42" s="112" t="s">
        <v>223</v>
      </c>
      <c r="B42" s="113"/>
      <c r="C42" s="122" t="s">
        <v>255</v>
      </c>
      <c r="D42" s="120">
        <v>30000</v>
      </c>
      <c r="E42" s="121">
        <v>50</v>
      </c>
      <c r="F42" s="127">
        <f t="shared" si="2"/>
        <v>29950</v>
      </c>
    </row>
    <row r="43" spans="1:6" ht="18.75" customHeight="1">
      <c r="A43" s="112" t="s">
        <v>225</v>
      </c>
      <c r="B43" s="113"/>
      <c r="C43" s="122" t="s">
        <v>256</v>
      </c>
      <c r="D43" s="120">
        <v>6000</v>
      </c>
      <c r="E43" s="121">
        <v>0</v>
      </c>
      <c r="F43" s="127">
        <f t="shared" si="2"/>
        <v>6000</v>
      </c>
    </row>
    <row r="44" spans="1:6" ht="22.5" customHeight="1">
      <c r="A44" s="112" t="s">
        <v>257</v>
      </c>
      <c r="B44" s="113" t="s">
        <v>210</v>
      </c>
      <c r="C44" s="114" t="s">
        <v>258</v>
      </c>
      <c r="D44" s="115">
        <f>SUM(D45)</f>
        <v>140000</v>
      </c>
      <c r="E44" s="116">
        <f>SUM(E45)</f>
        <v>18596.63</v>
      </c>
      <c r="F44" s="126">
        <f t="shared" si="2"/>
        <v>121403.37</v>
      </c>
    </row>
    <row r="45" spans="1:6" ht="18" customHeight="1">
      <c r="A45" s="112" t="s">
        <v>259</v>
      </c>
      <c r="B45" s="113"/>
      <c r="C45" s="122" t="s">
        <v>260</v>
      </c>
      <c r="D45" s="120">
        <v>140000</v>
      </c>
      <c r="E45" s="121">
        <v>18596.63</v>
      </c>
      <c r="F45" s="127">
        <f t="shared" si="2"/>
        <v>121403.37</v>
      </c>
    </row>
    <row r="46" spans="1:6" ht="33.75" customHeight="1">
      <c r="A46" s="112" t="s">
        <v>234</v>
      </c>
      <c r="B46" s="113" t="s">
        <v>210</v>
      </c>
      <c r="C46" s="114" t="s">
        <v>261</v>
      </c>
      <c r="D46" s="115">
        <f>SUM(D47:D53)</f>
        <v>426000</v>
      </c>
      <c r="E46" s="116">
        <f>SUM(E47:E53)</f>
        <v>34991.119999999995</v>
      </c>
      <c r="F46" s="126">
        <f t="shared" si="2"/>
        <v>391008.88</v>
      </c>
    </row>
    <row r="47" spans="1:6" ht="15.75" customHeight="1">
      <c r="A47" s="112" t="s">
        <v>259</v>
      </c>
      <c r="B47" s="113"/>
      <c r="C47" s="122" t="s">
        <v>262</v>
      </c>
      <c r="D47" s="120">
        <v>33000</v>
      </c>
      <c r="E47" s="121">
        <v>15000</v>
      </c>
      <c r="F47" s="127">
        <f t="shared" si="2"/>
        <v>18000</v>
      </c>
    </row>
    <row r="48" spans="1:6" ht="15.75" customHeight="1">
      <c r="A48" s="112" t="s">
        <v>263</v>
      </c>
      <c r="B48" s="113"/>
      <c r="C48" s="122" t="s">
        <v>264</v>
      </c>
      <c r="D48" s="120">
        <v>22000</v>
      </c>
      <c r="E48" s="121">
        <v>4140.25</v>
      </c>
      <c r="F48" s="127">
        <f t="shared" si="2"/>
        <v>17859.75</v>
      </c>
    </row>
    <row r="49" spans="1:6" ht="18" customHeight="1">
      <c r="A49" s="112" t="s">
        <v>265</v>
      </c>
      <c r="B49" s="113"/>
      <c r="C49" s="122" t="s">
        <v>266</v>
      </c>
      <c r="D49" s="120">
        <v>30000</v>
      </c>
      <c r="E49" s="121">
        <v>3140.87</v>
      </c>
      <c r="F49" s="127">
        <f t="shared" si="2"/>
        <v>26859.13</v>
      </c>
    </row>
    <row r="50" spans="1:6" ht="17.25" customHeight="1">
      <c r="A50" s="112" t="s">
        <v>227</v>
      </c>
      <c r="B50" s="113"/>
      <c r="C50" s="122" t="s">
        <v>267</v>
      </c>
      <c r="D50" s="120">
        <v>200000</v>
      </c>
      <c r="E50" s="121">
        <v>12710</v>
      </c>
      <c r="F50" s="127">
        <f t="shared" si="2"/>
        <v>187290</v>
      </c>
    </row>
    <row r="51" spans="1:6" ht="15" customHeight="1">
      <c r="A51" s="112" t="s">
        <v>229</v>
      </c>
      <c r="B51" s="113"/>
      <c r="C51" s="122" t="s">
        <v>268</v>
      </c>
      <c r="D51" s="120">
        <v>1000</v>
      </c>
      <c r="E51" s="121">
        <v>0</v>
      </c>
      <c r="F51" s="127">
        <f t="shared" si="2"/>
        <v>1000</v>
      </c>
    </row>
    <row r="52" spans="1:6" ht="15" customHeight="1">
      <c r="A52" s="112" t="s">
        <v>238</v>
      </c>
      <c r="B52" s="113"/>
      <c r="C52" s="122" t="s">
        <v>269</v>
      </c>
      <c r="D52" s="120">
        <v>70000</v>
      </c>
      <c r="E52" s="121"/>
      <c r="F52" s="127">
        <f t="shared" si="2"/>
        <v>70000</v>
      </c>
    </row>
    <row r="53" spans="1:6" ht="13.5" customHeight="1">
      <c r="A53" s="112" t="s">
        <v>240</v>
      </c>
      <c r="B53" s="113"/>
      <c r="C53" s="122" t="s">
        <v>270</v>
      </c>
      <c r="D53" s="120">
        <v>70000</v>
      </c>
      <c r="E53" s="121"/>
      <c r="F53" s="127">
        <f t="shared" si="2"/>
        <v>70000</v>
      </c>
    </row>
    <row r="54" spans="1:6" ht="15" customHeight="1">
      <c r="A54" s="112" t="s">
        <v>245</v>
      </c>
      <c r="B54" s="113" t="s">
        <v>210</v>
      </c>
      <c r="C54" s="114" t="s">
        <v>271</v>
      </c>
      <c r="D54" s="115">
        <f>SUM(D55)</f>
        <v>200</v>
      </c>
      <c r="E54" s="116">
        <f>SUM(E55)</f>
        <v>7.47</v>
      </c>
      <c r="F54" s="126">
        <f t="shared" si="2"/>
        <v>192.53</v>
      </c>
    </row>
    <row r="55" spans="1:6" ht="17.25" customHeight="1">
      <c r="A55" s="112" t="s">
        <v>229</v>
      </c>
      <c r="B55" s="113"/>
      <c r="C55" s="122" t="s">
        <v>272</v>
      </c>
      <c r="D55" s="120">
        <v>200</v>
      </c>
      <c r="E55" s="121">
        <v>7.47</v>
      </c>
      <c r="F55" s="127">
        <f t="shared" si="2"/>
        <v>192.53</v>
      </c>
    </row>
    <row r="56" spans="1:6" ht="38.25" customHeight="1">
      <c r="A56" s="112" t="s">
        <v>273</v>
      </c>
      <c r="B56" s="113" t="s">
        <v>210</v>
      </c>
      <c r="C56" s="114" t="s">
        <v>274</v>
      </c>
      <c r="D56" s="115">
        <f>D57</f>
        <v>1973300</v>
      </c>
      <c r="E56" s="116">
        <f>E57</f>
        <v>137518.57999999999</v>
      </c>
      <c r="F56" s="126">
        <f t="shared" si="2"/>
        <v>1835781.42</v>
      </c>
    </row>
    <row r="57" spans="1:6" ht="19.5" customHeight="1">
      <c r="A57" s="112" t="s">
        <v>215</v>
      </c>
      <c r="B57" s="113"/>
      <c r="C57" s="122" t="s">
        <v>275</v>
      </c>
      <c r="D57" s="120">
        <v>1973300</v>
      </c>
      <c r="E57" s="121">
        <v>137518.57999999999</v>
      </c>
      <c r="F57" s="127">
        <f t="shared" si="2"/>
        <v>1835781.42</v>
      </c>
    </row>
    <row r="58" spans="1:6" ht="48.75" customHeight="1">
      <c r="A58" s="112" t="s">
        <v>217</v>
      </c>
      <c r="B58" s="113" t="s">
        <v>210</v>
      </c>
      <c r="C58" s="114" t="s">
        <v>276</v>
      </c>
      <c r="D58" s="115">
        <f>D59</f>
        <v>517200</v>
      </c>
      <c r="E58" s="116">
        <f>E59</f>
        <v>69291.41</v>
      </c>
      <c r="F58" s="126">
        <f t="shared" si="2"/>
        <v>447908.58999999997</v>
      </c>
    </row>
    <row r="59" spans="1:6" ht="18.75" customHeight="1">
      <c r="A59" s="112" t="s">
        <v>219</v>
      </c>
      <c r="B59" s="113"/>
      <c r="C59" s="122" t="s">
        <v>277</v>
      </c>
      <c r="D59" s="120">
        <v>517200</v>
      </c>
      <c r="E59" s="121">
        <v>69291.41</v>
      </c>
      <c r="F59" s="127">
        <f t="shared" si="2"/>
        <v>447908.58999999997</v>
      </c>
    </row>
    <row r="60" spans="1:6" ht="40.5" customHeight="1">
      <c r="A60" s="107" t="s">
        <v>278</v>
      </c>
      <c r="B60" s="108" t="s">
        <v>210</v>
      </c>
      <c r="C60" s="109" t="s">
        <v>279</v>
      </c>
      <c r="D60" s="110">
        <f>D61+D63+D65+D68</f>
        <v>2146000</v>
      </c>
      <c r="E60" s="110">
        <f>E61+E63+E65+E68</f>
        <v>460685.07</v>
      </c>
      <c r="F60" s="128">
        <f t="shared" ref="F60:F65" si="3">IF(OR(D60="-",E60=D60),"-",D60-IF(E60="-",0,E60))</f>
        <v>1685314.93</v>
      </c>
    </row>
    <row r="61" spans="1:6" ht="33.75" customHeight="1">
      <c r="A61" s="112" t="s">
        <v>213</v>
      </c>
      <c r="B61" s="113" t="s">
        <v>210</v>
      </c>
      <c r="C61" s="114" t="s">
        <v>280</v>
      </c>
      <c r="D61" s="115">
        <f>D62</f>
        <v>1600000</v>
      </c>
      <c r="E61" s="116">
        <f>E62</f>
        <v>188480.87</v>
      </c>
      <c r="F61" s="126">
        <f t="shared" si="3"/>
        <v>1411519.13</v>
      </c>
    </row>
    <row r="62" spans="1:6" ht="17.25" customHeight="1">
      <c r="A62" s="112" t="s">
        <v>215</v>
      </c>
      <c r="B62" s="113"/>
      <c r="C62" s="122" t="s">
        <v>281</v>
      </c>
      <c r="D62" s="120">
        <v>1600000</v>
      </c>
      <c r="E62" s="121">
        <v>188480.87</v>
      </c>
      <c r="F62" s="127">
        <f t="shared" si="3"/>
        <v>1411519.13</v>
      </c>
    </row>
    <row r="63" spans="1:6" ht="45.75" customHeight="1">
      <c r="A63" s="112" t="s">
        <v>217</v>
      </c>
      <c r="B63" s="113" t="s">
        <v>210</v>
      </c>
      <c r="C63" s="114" t="s">
        <v>282</v>
      </c>
      <c r="D63" s="115">
        <f>D64</f>
        <v>485000</v>
      </c>
      <c r="E63" s="116">
        <f>E64</f>
        <v>271492.78999999998</v>
      </c>
      <c r="F63" s="126">
        <f t="shared" si="3"/>
        <v>213507.21000000002</v>
      </c>
    </row>
    <row r="64" spans="1:6" ht="20.25" customHeight="1">
      <c r="A64" s="112" t="s">
        <v>219</v>
      </c>
      <c r="B64" s="113"/>
      <c r="C64" s="122" t="s">
        <v>283</v>
      </c>
      <c r="D64" s="120">
        <v>485000</v>
      </c>
      <c r="E64" s="121">
        <v>271492.78999999998</v>
      </c>
      <c r="F64" s="127">
        <f t="shared" si="3"/>
        <v>213507.21000000002</v>
      </c>
    </row>
    <row r="65" spans="1:6" ht="38.25" customHeight="1">
      <c r="A65" s="112" t="s">
        <v>221</v>
      </c>
      <c r="B65" s="113" t="s">
        <v>210</v>
      </c>
      <c r="C65" s="114" t="s">
        <v>284</v>
      </c>
      <c r="D65" s="115">
        <f>SUM(D66:D67)</f>
        <v>11000</v>
      </c>
      <c r="E65" s="116">
        <f>E66+E67</f>
        <v>16.13</v>
      </c>
      <c r="F65" s="126">
        <f t="shared" si="3"/>
        <v>10983.87</v>
      </c>
    </row>
    <row r="66" spans="1:6" ht="14.25" customHeight="1">
      <c r="A66" s="112" t="s">
        <v>223</v>
      </c>
      <c r="B66" s="113"/>
      <c r="C66" s="122" t="s">
        <v>285</v>
      </c>
      <c r="D66" s="120">
        <v>1000</v>
      </c>
      <c r="E66" s="121">
        <v>16.13</v>
      </c>
      <c r="F66" s="127">
        <f>D66-E66</f>
        <v>983.87</v>
      </c>
    </row>
    <row r="67" spans="1:6">
      <c r="A67" s="112" t="s">
        <v>225</v>
      </c>
      <c r="B67" s="113"/>
      <c r="C67" s="122" t="s">
        <v>286</v>
      </c>
      <c r="D67" s="120">
        <v>10000</v>
      </c>
      <c r="E67" s="121">
        <v>0</v>
      </c>
      <c r="F67" s="127">
        <f>D67-E67</f>
        <v>10000</v>
      </c>
    </row>
    <row r="68" spans="1:6" ht="24" customHeight="1">
      <c r="A68" s="112" t="s">
        <v>234</v>
      </c>
      <c r="B68" s="113" t="s">
        <v>210</v>
      </c>
      <c r="C68" s="114" t="s">
        <v>287</v>
      </c>
      <c r="D68" s="115">
        <f>SUM(D69)</f>
        <v>50000</v>
      </c>
      <c r="E68" s="116">
        <f>E69</f>
        <v>695.28</v>
      </c>
      <c r="F68" s="126">
        <f t="shared" ref="F68:F129" si="4">IF(OR(D68="-",E68=D68),"-",D68-IF(E68="-",0,E68))</f>
        <v>49304.72</v>
      </c>
    </row>
    <row r="69" spans="1:6" ht="21" customHeight="1">
      <c r="A69" s="129" t="s">
        <v>227</v>
      </c>
      <c r="B69" s="123"/>
      <c r="C69" s="122" t="s">
        <v>288</v>
      </c>
      <c r="D69" s="120">
        <v>50000</v>
      </c>
      <c r="E69" s="121">
        <v>695.28</v>
      </c>
      <c r="F69" s="127">
        <f t="shared" si="4"/>
        <v>49304.72</v>
      </c>
    </row>
    <row r="70" spans="1:6" ht="30.75" customHeight="1">
      <c r="A70" s="107" t="s">
        <v>289</v>
      </c>
      <c r="B70" s="108" t="s">
        <v>210</v>
      </c>
      <c r="C70" s="130" t="s">
        <v>290</v>
      </c>
      <c r="D70" s="131">
        <f>D71</f>
        <v>2300000</v>
      </c>
      <c r="E70" s="132">
        <v>0</v>
      </c>
      <c r="F70" s="133">
        <f t="shared" si="4"/>
        <v>2300000</v>
      </c>
    </row>
    <row r="71" spans="1:6" ht="24.75" customHeight="1">
      <c r="A71" s="112" t="s">
        <v>234</v>
      </c>
      <c r="B71" s="113" t="s">
        <v>210</v>
      </c>
      <c r="C71" s="114" t="s">
        <v>291</v>
      </c>
      <c r="D71" s="115">
        <f>D72</f>
        <v>2300000</v>
      </c>
      <c r="E71" s="116" t="s">
        <v>51</v>
      </c>
      <c r="F71" s="126">
        <f t="shared" si="4"/>
        <v>2300000</v>
      </c>
    </row>
    <row r="72" spans="1:6" ht="16.5" customHeight="1">
      <c r="A72" s="129" t="s">
        <v>229</v>
      </c>
      <c r="B72" s="123"/>
      <c r="C72" s="117" t="s">
        <v>292</v>
      </c>
      <c r="D72" s="118">
        <v>2300000</v>
      </c>
      <c r="E72" s="119" t="s">
        <v>51</v>
      </c>
      <c r="F72" s="134">
        <f t="shared" si="4"/>
        <v>2300000</v>
      </c>
    </row>
    <row r="73" spans="1:6" ht="15.75" customHeight="1">
      <c r="A73" s="107" t="s">
        <v>293</v>
      </c>
      <c r="B73" s="108" t="s">
        <v>210</v>
      </c>
      <c r="C73" s="109" t="s">
        <v>294</v>
      </c>
      <c r="D73" s="135">
        <f>D74</f>
        <v>500000</v>
      </c>
      <c r="E73" s="110">
        <v>0</v>
      </c>
      <c r="F73" s="128">
        <f t="shared" si="4"/>
        <v>500000</v>
      </c>
    </row>
    <row r="74" spans="1:6" ht="15.75" customHeight="1">
      <c r="A74" s="112" t="s">
        <v>295</v>
      </c>
      <c r="B74" s="113" t="s">
        <v>210</v>
      </c>
      <c r="C74" s="114" t="s">
        <v>296</v>
      </c>
      <c r="D74" s="115">
        <f>D75</f>
        <v>500000</v>
      </c>
      <c r="E74" s="116" t="s">
        <v>51</v>
      </c>
      <c r="F74" s="126">
        <f t="shared" si="4"/>
        <v>500000</v>
      </c>
    </row>
    <row r="75" spans="1:6">
      <c r="A75" s="129" t="s">
        <v>229</v>
      </c>
      <c r="B75" s="123"/>
      <c r="C75" s="122" t="s">
        <v>297</v>
      </c>
      <c r="D75" s="120">
        <v>500000</v>
      </c>
      <c r="E75" s="121" t="s">
        <v>51</v>
      </c>
      <c r="F75" s="127">
        <f t="shared" si="4"/>
        <v>500000</v>
      </c>
    </row>
    <row r="76" spans="1:6" ht="18.75" customHeight="1">
      <c r="A76" s="107" t="s">
        <v>298</v>
      </c>
      <c r="B76" s="108" t="s">
        <v>210</v>
      </c>
      <c r="C76" s="130" t="s">
        <v>299</v>
      </c>
      <c r="D76" s="132">
        <f>D77+D79+D81+D98+D103</f>
        <v>16107414.74</v>
      </c>
      <c r="E76" s="132">
        <f>E77+E79+E81+E98+E103</f>
        <v>2145287.6700000004</v>
      </c>
      <c r="F76" s="133">
        <f t="shared" si="4"/>
        <v>13962127.07</v>
      </c>
    </row>
    <row r="77" spans="1:6" ht="34.5" customHeight="1">
      <c r="A77" s="112" t="s">
        <v>300</v>
      </c>
      <c r="B77" s="113" t="s">
        <v>210</v>
      </c>
      <c r="C77" s="114" t="s">
        <v>301</v>
      </c>
      <c r="D77" s="115">
        <f>D78</f>
        <v>300000</v>
      </c>
      <c r="E77" s="116">
        <f>E78</f>
        <v>0</v>
      </c>
      <c r="F77" s="126">
        <f t="shared" si="4"/>
        <v>300000</v>
      </c>
    </row>
    <row r="78" spans="1:6" ht="15" customHeight="1">
      <c r="A78" s="112" t="s">
        <v>229</v>
      </c>
      <c r="B78" s="113"/>
      <c r="C78" s="117" t="s">
        <v>302</v>
      </c>
      <c r="D78" s="118">
        <v>300000</v>
      </c>
      <c r="E78" s="119">
        <v>0</v>
      </c>
      <c r="F78" s="134">
        <f t="shared" si="4"/>
        <v>300000</v>
      </c>
    </row>
    <row r="79" spans="1:6" ht="27" customHeight="1">
      <c r="A79" s="112" t="s">
        <v>303</v>
      </c>
      <c r="B79" s="113" t="s">
        <v>210</v>
      </c>
      <c r="C79" s="114" t="s">
        <v>304</v>
      </c>
      <c r="D79" s="115">
        <f>D80</f>
        <v>50000</v>
      </c>
      <c r="E79" s="116">
        <f>E80</f>
        <v>0</v>
      </c>
      <c r="F79" s="126">
        <f t="shared" si="4"/>
        <v>50000</v>
      </c>
    </row>
    <row r="80" spans="1:6" ht="19.5" customHeight="1">
      <c r="A80" s="112" t="s">
        <v>229</v>
      </c>
      <c r="B80" s="113"/>
      <c r="C80" s="117" t="s">
        <v>305</v>
      </c>
      <c r="D80" s="118">
        <v>50000</v>
      </c>
      <c r="E80" s="119">
        <v>0</v>
      </c>
      <c r="F80" s="134">
        <f t="shared" si="4"/>
        <v>50000</v>
      </c>
    </row>
    <row r="81" spans="1:6" ht="24" customHeight="1">
      <c r="A81" s="112" t="s">
        <v>306</v>
      </c>
      <c r="B81" s="113" t="s">
        <v>210</v>
      </c>
      <c r="C81" s="114" t="s">
        <v>307</v>
      </c>
      <c r="D81" s="115">
        <f>D82+D85+D92+D94+D96</f>
        <v>1158906.74</v>
      </c>
      <c r="E81" s="116">
        <f>E82+E85+E92+E94+E96</f>
        <v>411721.97000000003</v>
      </c>
      <c r="F81" s="126">
        <f t="shared" si="4"/>
        <v>747184.77</v>
      </c>
    </row>
    <row r="82" spans="1:6" ht="30.75" customHeight="1">
      <c r="A82" s="112" t="s">
        <v>257</v>
      </c>
      <c r="B82" s="113" t="s">
        <v>210</v>
      </c>
      <c r="C82" s="114" t="s">
        <v>308</v>
      </c>
      <c r="D82" s="115">
        <f>SUM(D83:D84)</f>
        <v>270000</v>
      </c>
      <c r="E82" s="116">
        <f>SUM(E83:E84)</f>
        <v>52565</v>
      </c>
      <c r="F82" s="126">
        <f t="shared" si="4"/>
        <v>217435</v>
      </c>
    </row>
    <row r="83" spans="1:6" ht="14.25" customHeight="1">
      <c r="A83" s="112" t="s">
        <v>227</v>
      </c>
      <c r="B83" s="113"/>
      <c r="C83" s="117" t="s">
        <v>309</v>
      </c>
      <c r="D83" s="118">
        <v>240000</v>
      </c>
      <c r="E83" s="119">
        <v>52565</v>
      </c>
      <c r="F83" s="134">
        <f t="shared" si="4"/>
        <v>187435</v>
      </c>
    </row>
    <row r="84" spans="1:6" ht="17.25" customHeight="1">
      <c r="A84" s="112" t="s">
        <v>238</v>
      </c>
      <c r="B84" s="113"/>
      <c r="C84" s="117" t="s">
        <v>310</v>
      </c>
      <c r="D84" s="118">
        <v>30000</v>
      </c>
      <c r="E84" s="119">
        <v>0</v>
      </c>
      <c r="F84" s="134">
        <f t="shared" si="4"/>
        <v>30000</v>
      </c>
    </row>
    <row r="85" spans="1:6" ht="36.75" customHeight="1">
      <c r="A85" s="112" t="s">
        <v>234</v>
      </c>
      <c r="B85" s="113" t="s">
        <v>210</v>
      </c>
      <c r="C85" s="114" t="s">
        <v>311</v>
      </c>
      <c r="D85" s="115">
        <f>SUM(D86:D91)</f>
        <v>586906.74</v>
      </c>
      <c r="E85" s="116">
        <f>SUM(E86:E91)</f>
        <v>293506.97000000003</v>
      </c>
      <c r="F85" s="126">
        <f t="shared" si="4"/>
        <v>293399.76999999996</v>
      </c>
    </row>
    <row r="86" spans="1:6" ht="14.25" customHeight="1">
      <c r="A86" s="112" t="s">
        <v>225</v>
      </c>
      <c r="B86" s="113"/>
      <c r="C86" s="122" t="s">
        <v>312</v>
      </c>
      <c r="D86" s="120">
        <v>10000</v>
      </c>
      <c r="E86" s="121">
        <v>0</v>
      </c>
      <c r="F86" s="127">
        <f t="shared" si="4"/>
        <v>10000</v>
      </c>
    </row>
    <row r="87" spans="1:6" ht="15.75" customHeight="1">
      <c r="A87" s="112" t="s">
        <v>265</v>
      </c>
      <c r="B87" s="113"/>
      <c r="C87" s="122" t="s">
        <v>313</v>
      </c>
      <c r="D87" s="120">
        <v>150000</v>
      </c>
      <c r="E87" s="121">
        <v>103925.49</v>
      </c>
      <c r="F87" s="127">
        <f t="shared" si="4"/>
        <v>46074.509999999995</v>
      </c>
    </row>
    <row r="88" spans="1:6" ht="13.5" customHeight="1">
      <c r="A88" s="112" t="s">
        <v>227</v>
      </c>
      <c r="B88" s="113"/>
      <c r="C88" s="122" t="s">
        <v>314</v>
      </c>
      <c r="D88" s="120">
        <v>356906.74</v>
      </c>
      <c r="E88" s="121">
        <v>180656.48</v>
      </c>
      <c r="F88" s="127">
        <f t="shared" si="4"/>
        <v>176250.25999999998</v>
      </c>
    </row>
    <row r="89" spans="1:6" ht="15.75" customHeight="1">
      <c r="A89" s="112" t="s">
        <v>229</v>
      </c>
      <c r="B89" s="113"/>
      <c r="C89" s="122" t="s">
        <v>315</v>
      </c>
      <c r="D89" s="120">
        <v>30000</v>
      </c>
      <c r="E89" s="121">
        <v>0</v>
      </c>
      <c r="F89" s="127">
        <f t="shared" si="4"/>
        <v>30000</v>
      </c>
    </row>
    <row r="90" spans="1:6" ht="17.25" customHeight="1">
      <c r="A90" s="112" t="s">
        <v>238</v>
      </c>
      <c r="B90" s="113"/>
      <c r="C90" s="122" t="s">
        <v>316</v>
      </c>
      <c r="D90" s="120">
        <v>10000</v>
      </c>
      <c r="E90" s="121">
        <v>0</v>
      </c>
      <c r="F90" s="127">
        <f t="shared" si="4"/>
        <v>10000</v>
      </c>
    </row>
    <row r="91" spans="1:6" ht="15" customHeight="1">
      <c r="A91" s="112" t="s">
        <v>240</v>
      </c>
      <c r="B91" s="113"/>
      <c r="C91" s="122" t="s">
        <v>317</v>
      </c>
      <c r="D91" s="120">
        <v>30000</v>
      </c>
      <c r="E91" s="121">
        <v>8925</v>
      </c>
      <c r="F91" s="127">
        <f t="shared" si="4"/>
        <v>21075</v>
      </c>
    </row>
    <row r="92" spans="1:6" ht="18" customHeight="1">
      <c r="A92" s="112" t="s">
        <v>242</v>
      </c>
      <c r="B92" s="113" t="s">
        <v>210</v>
      </c>
      <c r="C92" s="114" t="s">
        <v>318</v>
      </c>
      <c r="D92" s="115">
        <f>D93</f>
        <v>100000</v>
      </c>
      <c r="E92" s="116">
        <f>E93</f>
        <v>65650</v>
      </c>
      <c r="F92" s="126">
        <f t="shared" si="4"/>
        <v>34350</v>
      </c>
    </row>
    <row r="93" spans="1:6" ht="18.75" customHeight="1">
      <c r="A93" s="112" t="s">
        <v>229</v>
      </c>
      <c r="B93" s="113"/>
      <c r="C93" s="122" t="s">
        <v>319</v>
      </c>
      <c r="D93" s="120">
        <v>100000</v>
      </c>
      <c r="E93" s="121">
        <v>65650</v>
      </c>
      <c r="F93" s="127">
        <f t="shared" si="4"/>
        <v>34350</v>
      </c>
    </row>
    <row r="94" spans="1:6" ht="41.25" customHeight="1">
      <c r="A94" s="136" t="s">
        <v>320</v>
      </c>
      <c r="B94" s="113" t="s">
        <v>210</v>
      </c>
      <c r="C94" s="114" t="s">
        <v>321</v>
      </c>
      <c r="D94" s="115">
        <f>D95</f>
        <v>200000</v>
      </c>
      <c r="E94" s="116">
        <f>E95</f>
        <v>0</v>
      </c>
      <c r="F94" s="126">
        <f t="shared" si="4"/>
        <v>200000</v>
      </c>
    </row>
    <row r="95" spans="1:6" ht="18.75" customHeight="1">
      <c r="A95" s="112" t="s">
        <v>229</v>
      </c>
      <c r="B95" s="113"/>
      <c r="C95" s="122" t="s">
        <v>322</v>
      </c>
      <c r="D95" s="120">
        <v>200000</v>
      </c>
      <c r="E95" s="121">
        <v>0</v>
      </c>
      <c r="F95" s="127">
        <f t="shared" si="4"/>
        <v>200000</v>
      </c>
    </row>
    <row r="96" spans="1:6" ht="18.75" customHeight="1">
      <c r="A96" s="112" t="s">
        <v>245</v>
      </c>
      <c r="B96" s="113" t="s">
        <v>210</v>
      </c>
      <c r="C96" s="114" t="s">
        <v>323</v>
      </c>
      <c r="D96" s="115">
        <f>D97</f>
        <v>2000</v>
      </c>
      <c r="E96" s="116">
        <f>E97</f>
        <v>0</v>
      </c>
      <c r="F96" s="126">
        <f t="shared" si="4"/>
        <v>2000</v>
      </c>
    </row>
    <row r="97" spans="1:6" ht="21" customHeight="1">
      <c r="A97" s="112" t="s">
        <v>229</v>
      </c>
      <c r="B97" s="113"/>
      <c r="C97" s="122" t="s">
        <v>324</v>
      </c>
      <c r="D97" s="120">
        <v>2000</v>
      </c>
      <c r="E97" s="121">
        <v>0</v>
      </c>
      <c r="F97" s="127">
        <f t="shared" si="4"/>
        <v>2000</v>
      </c>
    </row>
    <row r="98" spans="1:6" ht="36" customHeight="1">
      <c r="A98" s="112" t="s">
        <v>325</v>
      </c>
      <c r="B98" s="113" t="s">
        <v>210</v>
      </c>
      <c r="C98" s="114" t="s">
        <v>326</v>
      </c>
      <c r="D98" s="115">
        <f>D99+D101</f>
        <v>598508</v>
      </c>
      <c r="E98" s="115">
        <f>E99+E101</f>
        <v>0</v>
      </c>
      <c r="F98" s="126">
        <f t="shared" si="4"/>
        <v>598508</v>
      </c>
    </row>
    <row r="99" spans="1:6" ht="24.75" customHeight="1">
      <c r="A99" s="112" t="s">
        <v>327</v>
      </c>
      <c r="B99" s="113" t="s">
        <v>210</v>
      </c>
      <c r="C99" s="114" t="s">
        <v>328</v>
      </c>
      <c r="D99" s="115">
        <f>SUM(D100)</f>
        <v>459708</v>
      </c>
      <c r="E99" s="115">
        <f>SUM(E100)</f>
        <v>0</v>
      </c>
      <c r="F99" s="126">
        <f t="shared" si="4"/>
        <v>459708</v>
      </c>
    </row>
    <row r="100" spans="1:6" ht="17.25" customHeight="1">
      <c r="A100" s="112" t="s">
        <v>215</v>
      </c>
      <c r="B100" s="113"/>
      <c r="C100" s="117" t="s">
        <v>329</v>
      </c>
      <c r="D100" s="118">
        <v>459708</v>
      </c>
      <c r="E100" s="119">
        <v>0</v>
      </c>
      <c r="F100" s="134">
        <f t="shared" si="4"/>
        <v>459708</v>
      </c>
    </row>
    <row r="101" spans="1:6" ht="42.75" customHeight="1">
      <c r="A101" s="112" t="s">
        <v>217</v>
      </c>
      <c r="B101" s="113" t="s">
        <v>210</v>
      </c>
      <c r="C101" s="114" t="s">
        <v>330</v>
      </c>
      <c r="D101" s="115">
        <f>D102</f>
        <v>138800</v>
      </c>
      <c r="E101" s="115">
        <f>E102</f>
        <v>0</v>
      </c>
      <c r="F101" s="126">
        <f t="shared" si="4"/>
        <v>138800</v>
      </c>
    </row>
    <row r="102" spans="1:6" ht="17.25" customHeight="1">
      <c r="A102" s="112" t="s">
        <v>219</v>
      </c>
      <c r="B102" s="113"/>
      <c r="C102" s="117" t="s">
        <v>331</v>
      </c>
      <c r="D102" s="118">
        <v>138800</v>
      </c>
      <c r="E102" s="119">
        <v>0</v>
      </c>
      <c r="F102" s="134">
        <f t="shared" si="4"/>
        <v>138800</v>
      </c>
    </row>
    <row r="103" spans="1:6" ht="28.5" customHeight="1">
      <c r="A103" s="137" t="s">
        <v>332</v>
      </c>
      <c r="B103" s="113" t="s">
        <v>210</v>
      </c>
      <c r="C103" s="114" t="s">
        <v>333</v>
      </c>
      <c r="D103" s="116">
        <f>D104+D106+D108+D114</f>
        <v>14000000</v>
      </c>
      <c r="E103" s="116">
        <f>E104+E106+E108+E114</f>
        <v>1733565.7000000002</v>
      </c>
      <c r="F103" s="126">
        <f t="shared" si="4"/>
        <v>12266434.300000001</v>
      </c>
    </row>
    <row r="104" spans="1:6" ht="20.25" customHeight="1">
      <c r="A104" s="112" t="s">
        <v>334</v>
      </c>
      <c r="B104" s="113" t="s">
        <v>210</v>
      </c>
      <c r="C104" s="114" t="s">
        <v>335</v>
      </c>
      <c r="D104" s="115">
        <f>D105</f>
        <v>8000000</v>
      </c>
      <c r="E104" s="116">
        <f>SUM(E105)</f>
        <v>1083777.01</v>
      </c>
      <c r="F104" s="126">
        <f t="shared" si="4"/>
        <v>6916222.9900000002</v>
      </c>
    </row>
    <row r="105" spans="1:6" ht="18" customHeight="1">
      <c r="A105" s="112" t="s">
        <v>215</v>
      </c>
      <c r="B105" s="113"/>
      <c r="C105" s="122" t="s">
        <v>336</v>
      </c>
      <c r="D105" s="120">
        <v>8000000</v>
      </c>
      <c r="E105" s="121">
        <v>1083777.01</v>
      </c>
      <c r="F105" s="127">
        <f t="shared" si="4"/>
        <v>6916222.9900000002</v>
      </c>
    </row>
    <row r="106" spans="1:6" ht="33.75" customHeight="1">
      <c r="A106" s="112" t="s">
        <v>337</v>
      </c>
      <c r="B106" s="113" t="s">
        <v>210</v>
      </c>
      <c r="C106" s="114" t="s">
        <v>338</v>
      </c>
      <c r="D106" s="115">
        <f>D107</f>
        <v>2200000</v>
      </c>
      <c r="E106" s="116">
        <f>E107</f>
        <v>220289.53</v>
      </c>
      <c r="F106" s="126">
        <f t="shared" si="4"/>
        <v>1979710.47</v>
      </c>
    </row>
    <row r="107" spans="1:6" ht="17.25" customHeight="1">
      <c r="A107" s="129" t="s">
        <v>219</v>
      </c>
      <c r="B107" s="123"/>
      <c r="C107" s="117" t="s">
        <v>339</v>
      </c>
      <c r="D107" s="118">
        <v>2200000</v>
      </c>
      <c r="E107" s="119">
        <v>220289.53</v>
      </c>
      <c r="F107" s="134">
        <f t="shared" si="4"/>
        <v>1979710.47</v>
      </c>
    </row>
    <row r="108" spans="1:6" ht="30.75" customHeight="1">
      <c r="A108" s="112" t="s">
        <v>257</v>
      </c>
      <c r="B108" s="113" t="s">
        <v>210</v>
      </c>
      <c r="C108" s="114" t="s">
        <v>340</v>
      </c>
      <c r="D108" s="115">
        <f>SUM(D109:D113)</f>
        <v>1060000</v>
      </c>
      <c r="E108" s="115">
        <f>SUM(E109:E113)</f>
        <v>30451.55</v>
      </c>
      <c r="F108" s="126">
        <f>D108-E108</f>
        <v>1029548.45</v>
      </c>
    </row>
    <row r="109" spans="1:6" ht="19.5" customHeight="1">
      <c r="A109" s="129" t="s">
        <v>259</v>
      </c>
      <c r="B109" s="123"/>
      <c r="C109" s="117" t="s">
        <v>341</v>
      </c>
      <c r="D109" s="118">
        <v>160000</v>
      </c>
      <c r="E109" s="119">
        <v>0</v>
      </c>
      <c r="F109" s="127">
        <f t="shared" ref="F109:F113" si="5">D109-E109</f>
        <v>160000</v>
      </c>
    </row>
    <row r="110" spans="1:6" ht="16.5" customHeight="1">
      <c r="A110" s="112" t="s">
        <v>265</v>
      </c>
      <c r="B110" s="123"/>
      <c r="C110" s="117" t="s">
        <v>342</v>
      </c>
      <c r="D110" s="124">
        <v>350000</v>
      </c>
      <c r="E110" s="125"/>
      <c r="F110" s="127">
        <f t="shared" si="5"/>
        <v>350000</v>
      </c>
    </row>
    <row r="111" spans="1:6" ht="21" customHeight="1">
      <c r="A111" s="112" t="s">
        <v>227</v>
      </c>
      <c r="B111" s="123"/>
      <c r="C111" s="117" t="s">
        <v>343</v>
      </c>
      <c r="D111" s="124">
        <v>450000</v>
      </c>
      <c r="E111" s="125">
        <v>30451.55</v>
      </c>
      <c r="F111" s="127">
        <f t="shared" si="5"/>
        <v>419548.45</v>
      </c>
    </row>
    <row r="112" spans="1:6" ht="21" customHeight="1">
      <c r="A112" s="112" t="s">
        <v>238</v>
      </c>
      <c r="B112" s="123"/>
      <c r="C112" s="117" t="s">
        <v>344</v>
      </c>
      <c r="D112" s="124">
        <v>100000</v>
      </c>
      <c r="E112" s="125"/>
      <c r="F112" s="127">
        <f t="shared" si="5"/>
        <v>100000</v>
      </c>
    </row>
    <row r="113" spans="1:6" ht="19.5" customHeight="1">
      <c r="A113" s="112" t="s">
        <v>240</v>
      </c>
      <c r="B113" s="123"/>
      <c r="C113" s="117" t="s">
        <v>345</v>
      </c>
      <c r="D113" s="124">
        <v>0</v>
      </c>
      <c r="E113" s="125"/>
      <c r="F113" s="127">
        <f t="shared" si="5"/>
        <v>0</v>
      </c>
    </row>
    <row r="114" spans="1:6" ht="35.25" customHeight="1">
      <c r="A114" s="112" t="s">
        <v>234</v>
      </c>
      <c r="B114" s="123"/>
      <c r="C114" s="114" t="s">
        <v>346</v>
      </c>
      <c r="D114" s="115">
        <f>SUM(D115:D121)</f>
        <v>2740000</v>
      </c>
      <c r="E114" s="115">
        <f>SUM(E115:E121)</f>
        <v>399047.61000000004</v>
      </c>
      <c r="F114" s="126">
        <f>D114-E114</f>
        <v>2340952.39</v>
      </c>
    </row>
    <row r="115" spans="1:6" ht="18.75" customHeight="1">
      <c r="A115" s="129" t="s">
        <v>263</v>
      </c>
      <c r="B115" s="123"/>
      <c r="C115" s="117" t="s">
        <v>347</v>
      </c>
      <c r="D115" s="118">
        <v>10000</v>
      </c>
      <c r="E115" s="119">
        <v>0</v>
      </c>
      <c r="F115" s="127">
        <f t="shared" ref="F115:F121" si="6">D115-E115</f>
        <v>10000</v>
      </c>
    </row>
    <row r="116" spans="1:6" ht="20.25" customHeight="1">
      <c r="A116" s="129" t="s">
        <v>348</v>
      </c>
      <c r="B116" s="123"/>
      <c r="C116" s="117" t="s">
        <v>349</v>
      </c>
      <c r="D116" s="124">
        <v>50000</v>
      </c>
      <c r="E116" s="125"/>
      <c r="F116" s="127">
        <f t="shared" si="6"/>
        <v>50000</v>
      </c>
    </row>
    <row r="117" spans="1:6" ht="20.25" customHeight="1">
      <c r="A117" s="112" t="s">
        <v>265</v>
      </c>
      <c r="B117" s="123"/>
      <c r="C117" s="117" t="s">
        <v>350</v>
      </c>
      <c r="D117" s="124">
        <v>475000</v>
      </c>
      <c r="E117" s="125">
        <v>12633.59</v>
      </c>
      <c r="F117" s="127">
        <f t="shared" si="6"/>
        <v>462366.41</v>
      </c>
    </row>
    <row r="118" spans="1:6" ht="18.75" customHeight="1">
      <c r="A118" s="112" t="s">
        <v>227</v>
      </c>
      <c r="B118" s="123"/>
      <c r="C118" s="117" t="s">
        <v>351</v>
      </c>
      <c r="D118" s="124">
        <v>475000</v>
      </c>
      <c r="E118" s="125">
        <v>273202.52</v>
      </c>
      <c r="F118" s="127">
        <f t="shared" si="6"/>
        <v>201797.47999999998</v>
      </c>
    </row>
    <row r="119" spans="1:6" ht="18" customHeight="1">
      <c r="A119" s="112" t="s">
        <v>229</v>
      </c>
      <c r="B119" s="123"/>
      <c r="C119" s="117" t="s">
        <v>352</v>
      </c>
      <c r="D119" s="124">
        <v>230000</v>
      </c>
      <c r="E119" s="125"/>
      <c r="F119" s="127">
        <f t="shared" si="6"/>
        <v>230000</v>
      </c>
    </row>
    <row r="120" spans="1:6" ht="18.75" customHeight="1">
      <c r="A120" s="112" t="s">
        <v>238</v>
      </c>
      <c r="B120" s="123"/>
      <c r="C120" s="117" t="s">
        <v>353</v>
      </c>
      <c r="D120" s="124">
        <v>1000000</v>
      </c>
      <c r="E120" s="125"/>
      <c r="F120" s="127">
        <f t="shared" si="6"/>
        <v>1000000</v>
      </c>
    </row>
    <row r="121" spans="1:6" ht="19.5" customHeight="1">
      <c r="A121" s="112" t="s">
        <v>240</v>
      </c>
      <c r="B121" s="123"/>
      <c r="C121" s="117" t="s">
        <v>354</v>
      </c>
      <c r="D121" s="124">
        <v>500000</v>
      </c>
      <c r="E121" s="125">
        <v>113211.5</v>
      </c>
      <c r="F121" s="127">
        <f t="shared" si="6"/>
        <v>386788.5</v>
      </c>
    </row>
    <row r="122" spans="1:6" ht="19.5" customHeight="1">
      <c r="A122" s="107" t="s">
        <v>355</v>
      </c>
      <c r="B122" s="108" t="s">
        <v>210</v>
      </c>
      <c r="C122" s="130" t="s">
        <v>356</v>
      </c>
      <c r="D122" s="131">
        <f>D123</f>
        <v>640080</v>
      </c>
      <c r="E122" s="132">
        <f>SUM(E123)</f>
        <v>47792.9</v>
      </c>
      <c r="F122" s="133">
        <f t="shared" si="4"/>
        <v>592287.1</v>
      </c>
    </row>
    <row r="123" spans="1:6" ht="26.25" customHeight="1">
      <c r="A123" s="112" t="s">
        <v>357</v>
      </c>
      <c r="B123" s="113" t="s">
        <v>210</v>
      </c>
      <c r="C123" s="114" t="s">
        <v>358</v>
      </c>
      <c r="D123" s="115">
        <f>D124+D126+D128</f>
        <v>640080</v>
      </c>
      <c r="E123" s="116">
        <f>E124+E126+E128</f>
        <v>47792.9</v>
      </c>
      <c r="F123" s="134">
        <f t="shared" si="4"/>
        <v>592287.1</v>
      </c>
    </row>
    <row r="124" spans="1:6" ht="24.75" customHeight="1">
      <c r="A124" s="112" t="s">
        <v>213</v>
      </c>
      <c r="B124" s="113" t="s">
        <v>210</v>
      </c>
      <c r="C124" s="114" t="s">
        <v>359</v>
      </c>
      <c r="D124" s="115">
        <f>D125</f>
        <v>476180</v>
      </c>
      <c r="E124" s="116">
        <f>E125</f>
        <v>36707.300000000003</v>
      </c>
      <c r="F124" s="126">
        <f t="shared" si="4"/>
        <v>439472.7</v>
      </c>
    </row>
    <row r="125" spans="1:6" ht="17.25" customHeight="1">
      <c r="A125" s="112" t="s">
        <v>215</v>
      </c>
      <c r="B125" s="113"/>
      <c r="C125" s="122" t="s">
        <v>360</v>
      </c>
      <c r="D125" s="120">
        <v>476180</v>
      </c>
      <c r="E125" s="121">
        <v>36707.300000000003</v>
      </c>
      <c r="F125" s="127">
        <f t="shared" si="4"/>
        <v>439472.7</v>
      </c>
    </row>
    <row r="126" spans="1:6" ht="33.75" customHeight="1">
      <c r="A126" s="112" t="s">
        <v>217</v>
      </c>
      <c r="B126" s="113" t="s">
        <v>210</v>
      </c>
      <c r="C126" s="114" t="s">
        <v>361</v>
      </c>
      <c r="D126" s="115">
        <f>D127</f>
        <v>143900</v>
      </c>
      <c r="E126" s="116">
        <f>E127</f>
        <v>11085.6</v>
      </c>
      <c r="F126" s="126">
        <f t="shared" si="4"/>
        <v>132814.39999999999</v>
      </c>
    </row>
    <row r="127" spans="1:6" ht="19.5" customHeight="1">
      <c r="A127" s="112" t="s">
        <v>219</v>
      </c>
      <c r="B127" s="113"/>
      <c r="C127" s="122" t="s">
        <v>362</v>
      </c>
      <c r="D127" s="120">
        <v>143900</v>
      </c>
      <c r="E127" s="121">
        <v>11085.6</v>
      </c>
      <c r="F127" s="127">
        <f t="shared" si="4"/>
        <v>132814.39999999999</v>
      </c>
    </row>
    <row r="128" spans="1:6" ht="36.75" customHeight="1">
      <c r="A128" s="112" t="s">
        <v>363</v>
      </c>
      <c r="B128" s="113" t="s">
        <v>210</v>
      </c>
      <c r="C128" s="114" t="s">
        <v>364</v>
      </c>
      <c r="D128" s="115">
        <f>D129</f>
        <v>20000</v>
      </c>
      <c r="E128" s="116">
        <f>E129</f>
        <v>0</v>
      </c>
      <c r="F128" s="126">
        <f t="shared" si="4"/>
        <v>20000</v>
      </c>
    </row>
    <row r="129" spans="1:6" ht="18.75" customHeight="1">
      <c r="A129" s="129" t="s">
        <v>225</v>
      </c>
      <c r="B129" s="123"/>
      <c r="C129" s="122" t="s">
        <v>365</v>
      </c>
      <c r="D129" s="120">
        <v>20000</v>
      </c>
      <c r="E129" s="121">
        <v>0</v>
      </c>
      <c r="F129" s="127">
        <f t="shared" si="4"/>
        <v>20000</v>
      </c>
    </row>
    <row r="130" spans="1:6" ht="33" customHeight="1">
      <c r="A130" s="107" t="s">
        <v>366</v>
      </c>
      <c r="B130" s="108" t="s">
        <v>210</v>
      </c>
      <c r="C130" s="109" t="s">
        <v>367</v>
      </c>
      <c r="D130" s="135">
        <f>D131+D142+D146+D148+D151</f>
        <v>11537000</v>
      </c>
      <c r="E130" s="135">
        <f>E131+E142+E146+E148+E151</f>
        <v>1140423.79</v>
      </c>
      <c r="F130" s="135">
        <f>F131+F142+F146+F148+F151</f>
        <v>10396576.210000001</v>
      </c>
    </row>
    <row r="131" spans="1:6" ht="36" customHeight="1">
      <c r="A131" s="112" t="s">
        <v>368</v>
      </c>
      <c r="B131" s="113" t="s">
        <v>210</v>
      </c>
      <c r="C131" s="114" t="s">
        <v>369</v>
      </c>
      <c r="D131" s="115">
        <f>D132+D136</f>
        <v>3085000</v>
      </c>
      <c r="E131" s="115">
        <f t="shared" ref="E131:F131" si="7">E132+E136</f>
        <v>256935.65</v>
      </c>
      <c r="F131" s="115">
        <f t="shared" si="7"/>
        <v>2828064.35</v>
      </c>
    </row>
    <row r="132" spans="1:6" ht="27" customHeight="1">
      <c r="A132" s="112" t="s">
        <v>257</v>
      </c>
      <c r="B132" s="113" t="s">
        <v>210</v>
      </c>
      <c r="C132" s="114" t="s">
        <v>370</v>
      </c>
      <c r="D132" s="115">
        <f>SUM(D133:D135)</f>
        <v>280000</v>
      </c>
      <c r="E132" s="115">
        <f t="shared" ref="E132:F132" si="8">SUM(E133:E135)</f>
        <v>14561.69</v>
      </c>
      <c r="F132" s="115">
        <f t="shared" si="8"/>
        <v>265438.31</v>
      </c>
    </row>
    <row r="133" spans="1:6" ht="18" customHeight="1">
      <c r="A133" s="112" t="s">
        <v>259</v>
      </c>
      <c r="B133" s="113"/>
      <c r="C133" s="117" t="s">
        <v>371</v>
      </c>
      <c r="D133" s="118">
        <v>130000</v>
      </c>
      <c r="E133" s="119">
        <v>11371.69</v>
      </c>
      <c r="F133" s="134">
        <f>D133-E133</f>
        <v>118628.31</v>
      </c>
    </row>
    <row r="134" spans="1:6" ht="17.25" customHeight="1">
      <c r="A134" s="112" t="s">
        <v>238</v>
      </c>
      <c r="B134" s="113"/>
      <c r="C134" s="117" t="s">
        <v>372</v>
      </c>
      <c r="D134" s="118">
        <v>100000</v>
      </c>
      <c r="E134" s="119">
        <v>3190</v>
      </c>
      <c r="F134" s="134">
        <f t="shared" ref="F134:F135" si="9">D134-E134</f>
        <v>96810</v>
      </c>
    </row>
    <row r="135" spans="1:6" ht="16.5" customHeight="1">
      <c r="A135" s="112" t="s">
        <v>240</v>
      </c>
      <c r="B135" s="113"/>
      <c r="C135" s="117" t="s">
        <v>373</v>
      </c>
      <c r="D135" s="118">
        <v>50000</v>
      </c>
      <c r="E135" s="119">
        <v>0</v>
      </c>
      <c r="F135" s="134">
        <f t="shared" si="9"/>
        <v>50000</v>
      </c>
    </row>
    <row r="136" spans="1:6" ht="33" customHeight="1">
      <c r="A136" s="112" t="s">
        <v>234</v>
      </c>
      <c r="B136" s="113" t="s">
        <v>210</v>
      </c>
      <c r="C136" s="114" t="s">
        <v>374</v>
      </c>
      <c r="D136" s="115">
        <f>SUM(D137:D141)</f>
        <v>2805000</v>
      </c>
      <c r="E136" s="115">
        <f t="shared" ref="E136:F136" si="10">SUM(E137:E141)</f>
        <v>242373.96</v>
      </c>
      <c r="F136" s="115">
        <f t="shared" si="10"/>
        <v>2562626.04</v>
      </c>
    </row>
    <row r="137" spans="1:6" ht="21.75" customHeight="1">
      <c r="A137" s="112" t="s">
        <v>265</v>
      </c>
      <c r="B137" s="113"/>
      <c r="C137" s="122" t="s">
        <v>375</v>
      </c>
      <c r="D137" s="120">
        <v>150000</v>
      </c>
      <c r="E137" s="121">
        <v>16723.38</v>
      </c>
      <c r="F137" s="127">
        <f>D137-E137</f>
        <v>133276.62</v>
      </c>
    </row>
    <row r="138" spans="1:6" ht="16.5" customHeight="1">
      <c r="A138" s="112" t="s">
        <v>227</v>
      </c>
      <c r="B138" s="113"/>
      <c r="C138" s="122" t="s">
        <v>376</v>
      </c>
      <c r="D138" s="120">
        <v>1835000</v>
      </c>
      <c r="E138" s="121">
        <v>143547.57999999999</v>
      </c>
      <c r="F138" s="127">
        <f t="shared" ref="F138:F141" si="11">D138-E138</f>
        <v>1691452.42</v>
      </c>
    </row>
    <row r="139" spans="1:6" ht="16.5" customHeight="1">
      <c r="A139" s="112" t="s">
        <v>229</v>
      </c>
      <c r="B139" s="113"/>
      <c r="C139" s="122" t="s">
        <v>377</v>
      </c>
      <c r="D139" s="120">
        <v>400000</v>
      </c>
      <c r="E139" s="121">
        <v>66000</v>
      </c>
      <c r="F139" s="127">
        <f t="shared" si="11"/>
        <v>334000</v>
      </c>
    </row>
    <row r="140" spans="1:6" ht="20.25" customHeight="1">
      <c r="A140" s="112" t="s">
        <v>238</v>
      </c>
      <c r="B140" s="113"/>
      <c r="C140" s="122" t="s">
        <v>378</v>
      </c>
      <c r="D140" s="120">
        <v>100000</v>
      </c>
      <c r="E140" s="121">
        <v>0</v>
      </c>
      <c r="F140" s="127">
        <f t="shared" si="11"/>
        <v>100000</v>
      </c>
    </row>
    <row r="141" spans="1:6" ht="18" customHeight="1">
      <c r="A141" s="112" t="s">
        <v>240</v>
      </c>
      <c r="B141" s="113"/>
      <c r="C141" s="122" t="s">
        <v>379</v>
      </c>
      <c r="D141" s="120">
        <v>320000</v>
      </c>
      <c r="E141" s="121">
        <v>16103</v>
      </c>
      <c r="F141" s="127">
        <f t="shared" si="11"/>
        <v>303897</v>
      </c>
    </row>
    <row r="142" spans="1:6" ht="32.25" customHeight="1">
      <c r="A142" s="112" t="s">
        <v>380</v>
      </c>
      <c r="B142" s="113" t="s">
        <v>210</v>
      </c>
      <c r="C142" s="114" t="s">
        <v>381</v>
      </c>
      <c r="D142" s="115">
        <f>SUM(D143:D145)</f>
        <v>54000</v>
      </c>
      <c r="E142" s="115">
        <f t="shared" ref="E142:F142" si="12">SUM(E143:E145)</f>
        <v>0</v>
      </c>
      <c r="F142" s="115">
        <f t="shared" si="12"/>
        <v>54000</v>
      </c>
    </row>
    <row r="143" spans="1:6" ht="21" customHeight="1">
      <c r="A143" s="112" t="s">
        <v>265</v>
      </c>
      <c r="B143" s="113"/>
      <c r="C143" s="117" t="s">
        <v>382</v>
      </c>
      <c r="D143" s="118">
        <v>10000</v>
      </c>
      <c r="E143" s="119"/>
      <c r="F143" s="134">
        <f>D143-E143</f>
        <v>10000</v>
      </c>
    </row>
    <row r="144" spans="1:6" ht="19.5" customHeight="1">
      <c r="A144" s="112" t="s">
        <v>227</v>
      </c>
      <c r="B144" s="113"/>
      <c r="C144" s="117" t="s">
        <v>383</v>
      </c>
      <c r="D144" s="118">
        <v>20000</v>
      </c>
      <c r="E144" s="119"/>
      <c r="F144" s="134">
        <f t="shared" ref="F144:F145" si="13">D144-E144</f>
        <v>20000</v>
      </c>
    </row>
    <row r="145" spans="1:6" ht="17.25" customHeight="1">
      <c r="A145" s="112" t="s">
        <v>240</v>
      </c>
      <c r="B145" s="113"/>
      <c r="C145" s="117" t="s">
        <v>384</v>
      </c>
      <c r="D145" s="118">
        <v>24000</v>
      </c>
      <c r="E145" s="119">
        <v>0</v>
      </c>
      <c r="F145" s="134">
        <f t="shared" si="13"/>
        <v>24000</v>
      </c>
    </row>
    <row r="146" spans="1:6" ht="66" customHeight="1">
      <c r="A146" s="112" t="s">
        <v>385</v>
      </c>
      <c r="B146" s="113" t="s">
        <v>210</v>
      </c>
      <c r="C146" s="114" t="s">
        <v>386</v>
      </c>
      <c r="D146" s="115">
        <f>SUM(D147:D147)</f>
        <v>180000</v>
      </c>
      <c r="E146" s="115">
        <f t="shared" ref="E146:F146" si="14">SUM(E147:E147)</f>
        <v>15000</v>
      </c>
      <c r="F146" s="115">
        <f t="shared" si="14"/>
        <v>165000</v>
      </c>
    </row>
    <row r="147" spans="1:6" ht="17.25" customHeight="1">
      <c r="A147" s="112" t="s">
        <v>227</v>
      </c>
      <c r="B147" s="113"/>
      <c r="C147" s="117" t="s">
        <v>387</v>
      </c>
      <c r="D147" s="118">
        <v>180000</v>
      </c>
      <c r="E147" s="119">
        <v>15000</v>
      </c>
      <c r="F147" s="134">
        <f>IF(OR(D147="-",E147=D147),"-",D147-IF(E147="-",0,E147))</f>
        <v>165000</v>
      </c>
    </row>
    <row r="148" spans="1:6" ht="34.5" customHeight="1">
      <c r="A148" s="112" t="s">
        <v>385</v>
      </c>
      <c r="B148" s="113" t="s">
        <v>210</v>
      </c>
      <c r="C148" s="114" t="s">
        <v>388</v>
      </c>
      <c r="D148" s="115">
        <f>SUM(D149:D150)</f>
        <v>818000</v>
      </c>
      <c r="E148" s="115">
        <f>SUM(E149:E150)</f>
        <v>7000</v>
      </c>
      <c r="F148" s="115">
        <f>SUM(F149:F150)</f>
        <v>811000</v>
      </c>
    </row>
    <row r="149" spans="1:6" ht="21.75" customHeight="1">
      <c r="A149" s="112" t="s">
        <v>265</v>
      </c>
      <c r="B149" s="113"/>
      <c r="C149" s="117" t="s">
        <v>389</v>
      </c>
      <c r="D149" s="118">
        <v>90000</v>
      </c>
      <c r="E149" s="119"/>
      <c r="F149" s="134">
        <f>D149-E149</f>
        <v>90000</v>
      </c>
    </row>
    <row r="150" spans="1:6" ht="22.5" customHeight="1">
      <c r="A150" s="112" t="s">
        <v>227</v>
      </c>
      <c r="B150" s="113"/>
      <c r="C150" s="117" t="s">
        <v>390</v>
      </c>
      <c r="D150" s="118">
        <v>728000</v>
      </c>
      <c r="E150" s="119">
        <v>7000</v>
      </c>
      <c r="F150" s="134">
        <f>D150-E150</f>
        <v>721000</v>
      </c>
    </row>
    <row r="151" spans="1:6" ht="26.25" customHeight="1">
      <c r="A151" s="137" t="s">
        <v>391</v>
      </c>
      <c r="B151" s="113" t="s">
        <v>210</v>
      </c>
      <c r="C151" s="114" t="s">
        <v>392</v>
      </c>
      <c r="D151" s="115">
        <f>D152+D154</f>
        <v>7400000</v>
      </c>
      <c r="E151" s="115">
        <f t="shared" ref="E151:F151" si="15">E152+E154</f>
        <v>861488.1399999999</v>
      </c>
      <c r="F151" s="115">
        <f t="shared" si="15"/>
        <v>6538511.8600000003</v>
      </c>
    </row>
    <row r="152" spans="1:6" ht="19.5" customHeight="1">
      <c r="A152" s="112" t="s">
        <v>334</v>
      </c>
      <c r="B152" s="113" t="s">
        <v>210</v>
      </c>
      <c r="C152" s="114" t="s">
        <v>393</v>
      </c>
      <c r="D152" s="115">
        <f>D153</f>
        <v>5700000</v>
      </c>
      <c r="E152" s="115">
        <f t="shared" ref="E152:F152" si="16">E153</f>
        <v>726425.69</v>
      </c>
      <c r="F152" s="115">
        <f t="shared" si="16"/>
        <v>4973574.3100000005</v>
      </c>
    </row>
    <row r="153" spans="1:6" ht="16.5" customHeight="1">
      <c r="A153" s="112" t="s">
        <v>215</v>
      </c>
      <c r="B153" s="113"/>
      <c r="C153" s="122" t="s">
        <v>394</v>
      </c>
      <c r="D153" s="120">
        <v>5700000</v>
      </c>
      <c r="E153" s="121">
        <v>726425.69</v>
      </c>
      <c r="F153" s="127">
        <f t="shared" ref="F153:F155" si="17">IF(OR(D153="-",E153=D153),"-",D153-IF(E153="-",0,E153))</f>
        <v>4973574.3100000005</v>
      </c>
    </row>
    <row r="154" spans="1:6" ht="37.5" customHeight="1">
      <c r="A154" s="112" t="s">
        <v>337</v>
      </c>
      <c r="B154" s="113" t="s">
        <v>210</v>
      </c>
      <c r="C154" s="114" t="s">
        <v>395</v>
      </c>
      <c r="D154" s="115">
        <f>D155</f>
        <v>1700000</v>
      </c>
      <c r="E154" s="115">
        <f t="shared" ref="E154:F154" si="18">E155</f>
        <v>135062.45000000001</v>
      </c>
      <c r="F154" s="115">
        <f t="shared" si="18"/>
        <v>1564937.55</v>
      </c>
    </row>
    <row r="155" spans="1:6" ht="16.5" customHeight="1">
      <c r="A155" s="129" t="s">
        <v>219</v>
      </c>
      <c r="B155" s="123"/>
      <c r="C155" s="122" t="s">
        <v>396</v>
      </c>
      <c r="D155" s="120">
        <v>1700000</v>
      </c>
      <c r="E155" s="121">
        <v>135062.45000000001</v>
      </c>
      <c r="F155" s="127">
        <f t="shared" si="17"/>
        <v>1564937.55</v>
      </c>
    </row>
    <row r="156" spans="1:6" ht="19.5" customHeight="1">
      <c r="A156" s="107" t="s">
        <v>397</v>
      </c>
      <c r="B156" s="108" t="s">
        <v>210</v>
      </c>
      <c r="C156" s="130" t="s">
        <v>398</v>
      </c>
      <c r="D156" s="131">
        <f>D157</f>
        <v>237000</v>
      </c>
      <c r="E156" s="131">
        <f t="shared" ref="E156:F156" si="19">E157</f>
        <v>12860</v>
      </c>
      <c r="F156" s="131">
        <f t="shared" si="19"/>
        <v>224140</v>
      </c>
    </row>
    <row r="157" spans="1:6" ht="24" customHeight="1">
      <c r="A157" s="112" t="s">
        <v>399</v>
      </c>
      <c r="B157" s="113" t="s">
        <v>210</v>
      </c>
      <c r="C157" s="114" t="s">
        <v>400</v>
      </c>
      <c r="D157" s="115">
        <f>SUM(D158:D160)</f>
        <v>237000</v>
      </c>
      <c r="E157" s="115">
        <f t="shared" ref="E157:F157" si="20">SUM(E158:E160)</f>
        <v>12860</v>
      </c>
      <c r="F157" s="115">
        <f t="shared" si="20"/>
        <v>224140</v>
      </c>
    </row>
    <row r="158" spans="1:6" ht="21" customHeight="1">
      <c r="A158" s="112" t="s">
        <v>265</v>
      </c>
      <c r="B158" s="123"/>
      <c r="C158" s="117" t="s">
        <v>401</v>
      </c>
      <c r="D158" s="124">
        <v>10000</v>
      </c>
      <c r="E158" s="125">
        <v>0</v>
      </c>
      <c r="F158" s="138">
        <f>D158-E158</f>
        <v>10000</v>
      </c>
    </row>
    <row r="159" spans="1:6" ht="18.75" customHeight="1">
      <c r="A159" s="112" t="s">
        <v>227</v>
      </c>
      <c r="B159" s="123"/>
      <c r="C159" s="117" t="s">
        <v>402</v>
      </c>
      <c r="D159" s="124">
        <v>207000</v>
      </c>
      <c r="E159" s="125">
        <v>0</v>
      </c>
      <c r="F159" s="138">
        <f>D159-E159</f>
        <v>207000</v>
      </c>
    </row>
    <row r="160" spans="1:6" ht="15.75" customHeight="1">
      <c r="A160" s="129" t="s">
        <v>240</v>
      </c>
      <c r="B160" s="123"/>
      <c r="C160" s="117" t="s">
        <v>403</v>
      </c>
      <c r="D160" s="124">
        <v>20000</v>
      </c>
      <c r="E160" s="125">
        <v>12860</v>
      </c>
      <c r="F160" s="138">
        <f>D160-E160</f>
        <v>7140</v>
      </c>
    </row>
    <row r="161" spans="1:6" ht="20.25" customHeight="1">
      <c r="A161" s="107" t="s">
        <v>404</v>
      </c>
      <c r="B161" s="108" t="s">
        <v>210</v>
      </c>
      <c r="C161" s="130" t="s">
        <v>405</v>
      </c>
      <c r="D161" s="131">
        <f>D162</f>
        <v>145000</v>
      </c>
      <c r="E161" s="131">
        <f t="shared" ref="E161:F162" si="21">E162</f>
        <v>28767</v>
      </c>
      <c r="F161" s="131">
        <f t="shared" si="21"/>
        <v>116233</v>
      </c>
    </row>
    <row r="162" spans="1:6" ht="32.25" customHeight="1">
      <c r="A162" s="112" t="s">
        <v>406</v>
      </c>
      <c r="B162" s="113" t="s">
        <v>210</v>
      </c>
      <c r="C162" s="114" t="s">
        <v>407</v>
      </c>
      <c r="D162" s="115">
        <f>D163</f>
        <v>145000</v>
      </c>
      <c r="E162" s="115">
        <f t="shared" si="21"/>
        <v>28767</v>
      </c>
      <c r="F162" s="115">
        <f t="shared" si="21"/>
        <v>116233</v>
      </c>
    </row>
    <row r="163" spans="1:6" ht="29.25" customHeight="1">
      <c r="A163" s="129" t="s">
        <v>408</v>
      </c>
      <c r="B163" s="123"/>
      <c r="C163" s="122" t="s">
        <v>409</v>
      </c>
      <c r="D163" s="120">
        <v>145000</v>
      </c>
      <c r="E163" s="121">
        <v>28767</v>
      </c>
      <c r="F163" s="127">
        <f t="shared" ref="F163:F177" si="22">IF(OR(D163="-",E163=D163),"-",D163-IF(E163="-",0,E163))</f>
        <v>116233</v>
      </c>
    </row>
    <row r="164" spans="1:6" ht="26.25" customHeight="1">
      <c r="A164" s="107" t="s">
        <v>410</v>
      </c>
      <c r="B164" s="108" t="s">
        <v>210</v>
      </c>
      <c r="C164" s="130" t="s">
        <v>411</v>
      </c>
      <c r="D164" s="131">
        <f>D165</f>
        <v>2500000</v>
      </c>
      <c r="E164" s="131">
        <f t="shared" ref="E164:F164" si="23">E165</f>
        <v>0</v>
      </c>
      <c r="F164" s="131">
        <f t="shared" si="23"/>
        <v>2500000</v>
      </c>
    </row>
    <row r="165" spans="1:6" ht="36" customHeight="1">
      <c r="A165" s="112" t="s">
        <v>234</v>
      </c>
      <c r="B165" s="113" t="s">
        <v>210</v>
      </c>
      <c r="C165" s="114" t="s">
        <v>412</v>
      </c>
      <c r="D165" s="115">
        <f>SUM(D166:D167)</f>
        <v>2500000</v>
      </c>
      <c r="E165" s="115">
        <f t="shared" ref="E165:F165" si="24">SUM(E166:E167)</f>
        <v>0</v>
      </c>
      <c r="F165" s="115">
        <f t="shared" si="24"/>
        <v>2500000</v>
      </c>
    </row>
    <row r="166" spans="1:6" ht="24.75" customHeight="1">
      <c r="A166" s="129" t="s">
        <v>227</v>
      </c>
      <c r="B166" s="123"/>
      <c r="C166" s="117" t="s">
        <v>413</v>
      </c>
      <c r="D166" s="118">
        <v>2490900</v>
      </c>
      <c r="E166" s="119" t="s">
        <v>51</v>
      </c>
      <c r="F166" s="134">
        <f t="shared" si="22"/>
        <v>2490900</v>
      </c>
    </row>
    <row r="167" spans="1:6" ht="21.75" customHeight="1">
      <c r="A167" s="129" t="s">
        <v>414</v>
      </c>
      <c r="B167" s="123"/>
      <c r="C167" s="117" t="s">
        <v>415</v>
      </c>
      <c r="D167" s="124">
        <v>9100</v>
      </c>
      <c r="E167" s="125"/>
      <c r="F167" s="134">
        <f t="shared" si="22"/>
        <v>9100</v>
      </c>
    </row>
    <row r="168" spans="1:6" ht="27.75" customHeight="1">
      <c r="A168" s="107" t="s">
        <v>416</v>
      </c>
      <c r="B168" s="108" t="s">
        <v>210</v>
      </c>
      <c r="C168" s="130" t="s">
        <v>417</v>
      </c>
      <c r="D168" s="131">
        <f>D169+D171+D173</f>
        <v>2400000</v>
      </c>
      <c r="E168" s="131">
        <f>E169+E171+E173</f>
        <v>1563767</v>
      </c>
      <c r="F168" s="131">
        <f>F169+F171+F173</f>
        <v>836233</v>
      </c>
    </row>
    <row r="169" spans="1:6" ht="35.25" customHeight="1">
      <c r="A169" s="112" t="s">
        <v>418</v>
      </c>
      <c r="B169" s="113" t="s">
        <v>210</v>
      </c>
      <c r="C169" s="114" t="s">
        <v>419</v>
      </c>
      <c r="D169" s="115">
        <f>D170</f>
        <v>50000</v>
      </c>
      <c r="E169" s="115">
        <f t="shared" ref="E169:F169" si="25">E170</f>
        <v>0</v>
      </c>
      <c r="F169" s="115">
        <f t="shared" si="25"/>
        <v>50000</v>
      </c>
    </row>
    <row r="170" spans="1:6" ht="29.25" customHeight="1">
      <c r="A170" s="129" t="s">
        <v>420</v>
      </c>
      <c r="B170" s="113"/>
      <c r="C170" s="117" t="s">
        <v>421</v>
      </c>
      <c r="D170" s="118">
        <v>50000</v>
      </c>
      <c r="E170" s="119">
        <v>0</v>
      </c>
      <c r="F170" s="134">
        <f t="shared" si="22"/>
        <v>50000</v>
      </c>
    </row>
    <row r="171" spans="1:6" ht="21.75" customHeight="1">
      <c r="A171" s="112" t="s">
        <v>422</v>
      </c>
      <c r="B171" s="113" t="s">
        <v>210</v>
      </c>
      <c r="C171" s="114" t="s">
        <v>423</v>
      </c>
      <c r="D171" s="115">
        <f>D172</f>
        <v>700000</v>
      </c>
      <c r="E171" s="115">
        <f t="shared" ref="E171:F171" si="26">E172</f>
        <v>143000</v>
      </c>
      <c r="F171" s="115">
        <f t="shared" si="26"/>
        <v>557000</v>
      </c>
    </row>
    <row r="172" spans="1:6" ht="27" customHeight="1">
      <c r="A172" s="112" t="s">
        <v>227</v>
      </c>
      <c r="B172" s="113"/>
      <c r="C172" s="117" t="s">
        <v>424</v>
      </c>
      <c r="D172" s="118">
        <v>700000</v>
      </c>
      <c r="E172" s="119">
        <v>143000</v>
      </c>
      <c r="F172" s="134">
        <f t="shared" si="22"/>
        <v>557000</v>
      </c>
    </row>
    <row r="173" spans="1:6" ht="29.25" customHeight="1">
      <c r="A173" s="112" t="s">
        <v>332</v>
      </c>
      <c r="B173" s="113" t="s">
        <v>210</v>
      </c>
      <c r="C173" s="114" t="s">
        <v>425</v>
      </c>
      <c r="D173" s="115">
        <f>D174</f>
        <v>1650000</v>
      </c>
      <c r="E173" s="115">
        <f t="shared" ref="E173:F173" si="27">E174</f>
        <v>1420767</v>
      </c>
      <c r="F173" s="115">
        <f t="shared" si="27"/>
        <v>229233</v>
      </c>
    </row>
    <row r="174" spans="1:6" ht="23.25" customHeight="1">
      <c r="A174" s="112" t="s">
        <v>227</v>
      </c>
      <c r="B174" s="123"/>
      <c r="C174" s="117" t="s">
        <v>426</v>
      </c>
      <c r="D174" s="118">
        <v>1650000</v>
      </c>
      <c r="E174" s="119">
        <v>1420767</v>
      </c>
      <c r="F174" s="134">
        <f t="shared" si="22"/>
        <v>229233</v>
      </c>
    </row>
    <row r="175" spans="1:6">
      <c r="A175" s="107" t="s">
        <v>427</v>
      </c>
      <c r="B175" s="108" t="s">
        <v>210</v>
      </c>
      <c r="C175" s="130" t="s">
        <v>428</v>
      </c>
      <c r="D175" s="131">
        <f>D176+D178+D184+D186</f>
        <v>78200000</v>
      </c>
      <c r="E175" s="131">
        <f t="shared" ref="E175:F175" si="28">E176+E178+E184+E186</f>
        <v>4438668.67</v>
      </c>
      <c r="F175" s="131">
        <f t="shared" si="28"/>
        <v>73761331.329999998</v>
      </c>
    </row>
    <row r="176" spans="1:6" ht="34.5" customHeight="1">
      <c r="A176" s="112" t="s">
        <v>429</v>
      </c>
      <c r="B176" s="113" t="s">
        <v>210</v>
      </c>
      <c r="C176" s="114" t="s">
        <v>430</v>
      </c>
      <c r="D176" s="115">
        <f>D177</f>
        <v>1000000</v>
      </c>
      <c r="E176" s="115">
        <f t="shared" ref="E176:F176" si="29">E177</f>
        <v>0</v>
      </c>
      <c r="F176" s="115">
        <f t="shared" si="29"/>
        <v>1000000</v>
      </c>
    </row>
    <row r="177" spans="1:6" ht="18" customHeight="1">
      <c r="A177" s="112" t="s">
        <v>263</v>
      </c>
      <c r="B177" s="113"/>
      <c r="C177" s="117" t="s">
        <v>431</v>
      </c>
      <c r="D177" s="118">
        <v>1000000</v>
      </c>
      <c r="E177" s="119">
        <v>0</v>
      </c>
      <c r="F177" s="134">
        <f t="shared" si="22"/>
        <v>1000000</v>
      </c>
    </row>
    <row r="178" spans="1:6" ht="45" customHeight="1">
      <c r="A178" s="112" t="s">
        <v>432</v>
      </c>
      <c r="B178" s="113" t="s">
        <v>210</v>
      </c>
      <c r="C178" s="114" t="s">
        <v>433</v>
      </c>
      <c r="D178" s="115">
        <f>D179</f>
        <v>68000000</v>
      </c>
      <c r="E178" s="115">
        <f t="shared" ref="E178:F178" si="30">E179</f>
        <v>4438668.67</v>
      </c>
      <c r="F178" s="115">
        <f t="shared" si="30"/>
        <v>63561331.329999998</v>
      </c>
    </row>
    <row r="179" spans="1:6" ht="29.25" customHeight="1">
      <c r="A179" s="112" t="s">
        <v>234</v>
      </c>
      <c r="B179" s="113" t="s">
        <v>210</v>
      </c>
      <c r="C179" s="114" t="s">
        <v>434</v>
      </c>
      <c r="D179" s="115">
        <f>SUM(D180:D183)</f>
        <v>68000000</v>
      </c>
      <c r="E179" s="115">
        <f t="shared" ref="E179:F179" si="31">SUM(E180:E183)</f>
        <v>4438668.67</v>
      </c>
      <c r="F179" s="115">
        <f t="shared" si="31"/>
        <v>63561331.329999998</v>
      </c>
    </row>
    <row r="180" spans="1:6" ht="23.25" customHeight="1">
      <c r="A180" s="112" t="s">
        <v>265</v>
      </c>
      <c r="B180" s="113"/>
      <c r="C180" s="122" t="s">
        <v>435</v>
      </c>
      <c r="D180" s="120">
        <v>54525000</v>
      </c>
      <c r="E180" s="121">
        <v>422281.58</v>
      </c>
      <c r="F180" s="127">
        <f t="shared" ref="F180:F183" si="32">D180-E180</f>
        <v>54102718.420000002</v>
      </c>
    </row>
    <row r="181" spans="1:6" ht="24" customHeight="1">
      <c r="A181" s="112" t="s">
        <v>227</v>
      </c>
      <c r="B181" s="113"/>
      <c r="C181" s="122" t="s">
        <v>436</v>
      </c>
      <c r="D181" s="120">
        <v>12975000</v>
      </c>
      <c r="E181" s="121">
        <v>3927987.09</v>
      </c>
      <c r="F181" s="127">
        <f t="shared" si="32"/>
        <v>9047012.9100000001</v>
      </c>
    </row>
    <row r="182" spans="1:6" ht="20.25" customHeight="1">
      <c r="A182" s="112" t="s">
        <v>238</v>
      </c>
      <c r="B182" s="113"/>
      <c r="C182" s="122" t="s">
        <v>437</v>
      </c>
      <c r="D182" s="120">
        <v>0</v>
      </c>
      <c r="E182" s="121"/>
      <c r="F182" s="127">
        <f t="shared" si="32"/>
        <v>0</v>
      </c>
    </row>
    <row r="183" spans="1:6" ht="23.25" customHeight="1">
      <c r="A183" s="112" t="s">
        <v>240</v>
      </c>
      <c r="B183" s="113"/>
      <c r="C183" s="122" t="s">
        <v>438</v>
      </c>
      <c r="D183" s="120">
        <v>500000</v>
      </c>
      <c r="E183" s="121">
        <v>88400</v>
      </c>
      <c r="F183" s="127">
        <f t="shared" si="32"/>
        <v>411600</v>
      </c>
    </row>
    <row r="184" spans="1:6" ht="35.25" customHeight="1">
      <c r="A184" s="112" t="s">
        <v>439</v>
      </c>
      <c r="B184" s="113" t="s">
        <v>210</v>
      </c>
      <c r="C184" s="114" t="s">
        <v>440</v>
      </c>
      <c r="D184" s="115">
        <f>D185</f>
        <v>4500000</v>
      </c>
      <c r="E184" s="115">
        <f t="shared" ref="E184:F184" si="33">E185</f>
        <v>0</v>
      </c>
      <c r="F184" s="115">
        <f t="shared" si="33"/>
        <v>4500000</v>
      </c>
    </row>
    <row r="185" spans="1:6" ht="16.5" customHeight="1">
      <c r="A185" s="112" t="s">
        <v>238</v>
      </c>
      <c r="B185" s="113"/>
      <c r="C185" s="117" t="s">
        <v>441</v>
      </c>
      <c r="D185" s="118">
        <v>4500000</v>
      </c>
      <c r="E185" s="119">
        <v>0</v>
      </c>
      <c r="F185" s="134">
        <f t="shared" ref="F185:F189" si="34">IF(OR(D185="-",E185=D185),"-",D185-IF(E185="-",0,E185))</f>
        <v>4500000</v>
      </c>
    </row>
    <row r="186" spans="1:6" ht="48" customHeight="1">
      <c r="A186" s="112" t="s">
        <v>442</v>
      </c>
      <c r="B186" s="113" t="s">
        <v>210</v>
      </c>
      <c r="C186" s="114" t="s">
        <v>443</v>
      </c>
      <c r="D186" s="115">
        <f>D187</f>
        <v>4700000</v>
      </c>
      <c r="E186" s="115">
        <f t="shared" ref="E186:F186" si="35">E187</f>
        <v>0</v>
      </c>
      <c r="F186" s="115">
        <f t="shared" si="35"/>
        <v>4700000</v>
      </c>
    </row>
    <row r="187" spans="1:6" ht="33.75" customHeight="1">
      <c r="A187" s="112" t="s">
        <v>234</v>
      </c>
      <c r="B187" s="113" t="s">
        <v>210</v>
      </c>
      <c r="C187" s="114" t="s">
        <v>444</v>
      </c>
      <c r="D187" s="115">
        <f>SUM(D188:D189)</f>
        <v>4700000</v>
      </c>
      <c r="E187" s="115">
        <f t="shared" ref="E187:F187" si="36">SUM(E188:E189)</f>
        <v>0</v>
      </c>
      <c r="F187" s="115">
        <f t="shared" si="36"/>
        <v>4700000</v>
      </c>
    </row>
    <row r="188" spans="1:6" ht="23.25" customHeight="1">
      <c r="A188" s="112" t="s">
        <v>265</v>
      </c>
      <c r="B188" s="123"/>
      <c r="C188" s="117" t="s">
        <v>445</v>
      </c>
      <c r="D188" s="118">
        <v>3100000</v>
      </c>
      <c r="E188" s="119">
        <v>0</v>
      </c>
      <c r="F188" s="134">
        <f t="shared" si="34"/>
        <v>3100000</v>
      </c>
    </row>
    <row r="189" spans="1:6" ht="22.5" customHeight="1">
      <c r="A189" s="112" t="s">
        <v>227</v>
      </c>
      <c r="B189" s="123"/>
      <c r="C189" s="117" t="s">
        <v>446</v>
      </c>
      <c r="D189" s="124">
        <v>1600000</v>
      </c>
      <c r="E189" s="125"/>
      <c r="F189" s="134">
        <f t="shared" si="34"/>
        <v>1600000</v>
      </c>
    </row>
    <row r="190" spans="1:6" ht="22.5" customHeight="1">
      <c r="A190" s="107" t="s">
        <v>447</v>
      </c>
      <c r="B190" s="108" t="s">
        <v>210</v>
      </c>
      <c r="C190" s="130" t="s">
        <v>448</v>
      </c>
      <c r="D190" s="131">
        <f>D191+D195</f>
        <v>670000</v>
      </c>
      <c r="E190" s="131">
        <f t="shared" ref="E190:F190" si="37">E191+E195</f>
        <v>0</v>
      </c>
      <c r="F190" s="131">
        <f t="shared" si="37"/>
        <v>670000</v>
      </c>
    </row>
    <row r="191" spans="1:6" ht="30.75" customHeight="1">
      <c r="A191" s="112" t="s">
        <v>449</v>
      </c>
      <c r="B191" s="113" t="s">
        <v>210</v>
      </c>
      <c r="C191" s="114" t="s">
        <v>450</v>
      </c>
      <c r="D191" s="115">
        <f>D192</f>
        <v>420000</v>
      </c>
      <c r="E191" s="115">
        <f t="shared" ref="E191:F191" si="38">E192</f>
        <v>0</v>
      </c>
      <c r="F191" s="115">
        <f t="shared" si="38"/>
        <v>420000</v>
      </c>
    </row>
    <row r="192" spans="1:6" ht="36.75" customHeight="1">
      <c r="A192" s="112" t="s">
        <v>234</v>
      </c>
      <c r="B192" s="113" t="s">
        <v>210</v>
      </c>
      <c r="C192" s="114" t="s">
        <v>451</v>
      </c>
      <c r="D192" s="115">
        <f>SUM(D193:D194)</f>
        <v>420000</v>
      </c>
      <c r="E192" s="115">
        <f t="shared" ref="E192:F192" si="39">SUM(E193:E194)</f>
        <v>0</v>
      </c>
      <c r="F192" s="115">
        <f t="shared" si="39"/>
        <v>420000</v>
      </c>
    </row>
    <row r="193" spans="1:6" ht="12" customHeight="1">
      <c r="A193" s="112" t="s">
        <v>227</v>
      </c>
      <c r="B193" s="113"/>
      <c r="C193" s="117" t="s">
        <v>452</v>
      </c>
      <c r="D193" s="118">
        <v>300000</v>
      </c>
      <c r="E193" s="119">
        <v>0</v>
      </c>
      <c r="F193" s="134">
        <f>D193-E193</f>
        <v>300000</v>
      </c>
    </row>
    <row r="194" spans="1:6" ht="15" customHeight="1">
      <c r="A194" s="112" t="s">
        <v>229</v>
      </c>
      <c r="B194" s="113"/>
      <c r="C194" s="117" t="s">
        <v>453</v>
      </c>
      <c r="D194" s="118">
        <v>120000</v>
      </c>
      <c r="E194" s="119">
        <v>0</v>
      </c>
      <c r="F194" s="134">
        <f>D194-E194</f>
        <v>120000</v>
      </c>
    </row>
    <row r="195" spans="1:6" ht="23.25" customHeight="1">
      <c r="A195" s="112" t="s">
        <v>454</v>
      </c>
      <c r="B195" s="113" t="s">
        <v>210</v>
      </c>
      <c r="C195" s="114" t="s">
        <v>455</v>
      </c>
      <c r="D195" s="115">
        <f>D196</f>
        <v>250000</v>
      </c>
      <c r="E195" s="115">
        <f t="shared" ref="E195:F195" si="40">E196</f>
        <v>0</v>
      </c>
      <c r="F195" s="115">
        <f t="shared" si="40"/>
        <v>250000</v>
      </c>
    </row>
    <row r="196" spans="1:6" ht="22.5" customHeight="1">
      <c r="A196" s="112" t="s">
        <v>234</v>
      </c>
      <c r="B196" s="113" t="s">
        <v>210</v>
      </c>
      <c r="C196" s="114" t="s">
        <v>456</v>
      </c>
      <c r="D196" s="115">
        <f>SUM(D197:D199)</f>
        <v>250000</v>
      </c>
      <c r="E196" s="115">
        <f t="shared" ref="E196:F196" si="41">SUM(E197:E199)</f>
        <v>0</v>
      </c>
      <c r="F196" s="115">
        <f t="shared" si="41"/>
        <v>250000</v>
      </c>
    </row>
    <row r="197" spans="1:6" ht="18" customHeight="1">
      <c r="A197" s="112" t="s">
        <v>227</v>
      </c>
      <c r="B197" s="123"/>
      <c r="C197" s="117" t="s">
        <v>457</v>
      </c>
      <c r="D197" s="124">
        <v>180000</v>
      </c>
      <c r="E197" s="125"/>
      <c r="F197" s="138">
        <f>D197-E197</f>
        <v>180000</v>
      </c>
    </row>
    <row r="198" spans="1:6">
      <c r="A198" s="112" t="s">
        <v>229</v>
      </c>
      <c r="B198" s="123"/>
      <c r="C198" s="117" t="s">
        <v>458</v>
      </c>
      <c r="D198" s="124">
        <v>30000</v>
      </c>
      <c r="E198" s="125"/>
      <c r="F198" s="138">
        <f t="shared" ref="F198:F199" si="42">D198-E198</f>
        <v>30000</v>
      </c>
    </row>
    <row r="199" spans="1:6" ht="27" customHeight="1">
      <c r="A199" s="129" t="s">
        <v>240</v>
      </c>
      <c r="B199" s="123"/>
      <c r="C199" s="117" t="s">
        <v>459</v>
      </c>
      <c r="D199" s="124">
        <v>40000</v>
      </c>
      <c r="E199" s="125"/>
      <c r="F199" s="138">
        <f t="shared" si="42"/>
        <v>40000</v>
      </c>
    </row>
    <row r="200" spans="1:6">
      <c r="A200" s="107" t="s">
        <v>460</v>
      </c>
      <c r="B200" s="108" t="s">
        <v>210</v>
      </c>
      <c r="C200" s="130" t="s">
        <v>461</v>
      </c>
      <c r="D200" s="131">
        <f>D201+D220+D223+D228</f>
        <v>78530000</v>
      </c>
      <c r="E200" s="131">
        <f t="shared" ref="E200:F200" si="43">E201+E220+E223+E228</f>
        <v>2197468.59</v>
      </c>
      <c r="F200" s="131">
        <f t="shared" si="43"/>
        <v>76332531.409999996</v>
      </c>
    </row>
    <row r="201" spans="1:6" ht="36.75" customHeight="1">
      <c r="A201" s="112" t="s">
        <v>462</v>
      </c>
      <c r="B201" s="113" t="s">
        <v>210</v>
      </c>
      <c r="C201" s="114" t="s">
        <v>463</v>
      </c>
      <c r="D201" s="115">
        <f>D202+D205+D211</f>
        <v>7130000</v>
      </c>
      <c r="E201" s="115">
        <f t="shared" ref="E201:F201" si="44">E202+E205+E211</f>
        <v>664142.43999999994</v>
      </c>
      <c r="F201" s="115">
        <f t="shared" si="44"/>
        <v>6465857.5599999996</v>
      </c>
    </row>
    <row r="202" spans="1:6" ht="27" customHeight="1">
      <c r="A202" s="112" t="s">
        <v>464</v>
      </c>
      <c r="B202" s="113" t="s">
        <v>210</v>
      </c>
      <c r="C202" s="114" t="s">
        <v>465</v>
      </c>
      <c r="D202" s="115">
        <f>SUM(D203:D204)</f>
        <v>160000</v>
      </c>
      <c r="E202" s="115">
        <f t="shared" ref="E202:F202" si="45">SUM(E203:E204)</f>
        <v>50</v>
      </c>
      <c r="F202" s="115">
        <f t="shared" si="45"/>
        <v>159950</v>
      </c>
    </row>
    <row r="203" spans="1:6" ht="15" customHeight="1">
      <c r="A203" s="112" t="s">
        <v>223</v>
      </c>
      <c r="B203" s="113"/>
      <c r="C203" s="122" t="s">
        <v>466</v>
      </c>
      <c r="D203" s="120">
        <v>124000</v>
      </c>
      <c r="E203" s="121">
        <v>50</v>
      </c>
      <c r="F203" s="127">
        <f t="shared" ref="F203:F204" si="46">IF(OR(D203="-",E203=D203),"-",D203-IF(E203="-",0,E203))</f>
        <v>123950</v>
      </c>
    </row>
    <row r="204" spans="1:6" ht="15.75" customHeight="1">
      <c r="A204" s="112" t="s">
        <v>225</v>
      </c>
      <c r="B204" s="113"/>
      <c r="C204" s="122" t="s">
        <v>467</v>
      </c>
      <c r="D204" s="120">
        <v>36000</v>
      </c>
      <c r="E204" s="121">
        <v>0</v>
      </c>
      <c r="F204" s="127">
        <f t="shared" si="46"/>
        <v>36000</v>
      </c>
    </row>
    <row r="205" spans="1:6" ht="27" customHeight="1">
      <c r="A205" s="112" t="s">
        <v>257</v>
      </c>
      <c r="B205" s="113" t="s">
        <v>210</v>
      </c>
      <c r="C205" s="114" t="s">
        <v>468</v>
      </c>
      <c r="D205" s="115">
        <f>SUM(D206:D210)</f>
        <v>107000</v>
      </c>
      <c r="E205" s="115">
        <f t="shared" ref="E205:F205" si="47">SUM(E206:E210)</f>
        <v>7083.34</v>
      </c>
      <c r="F205" s="115">
        <f t="shared" si="47"/>
        <v>99916.66</v>
      </c>
    </row>
    <row r="206" spans="1:6">
      <c r="A206" s="112" t="s">
        <v>259</v>
      </c>
      <c r="B206" s="113"/>
      <c r="C206" s="122" t="s">
        <v>469</v>
      </c>
      <c r="D206" s="120">
        <v>40000</v>
      </c>
      <c r="E206" s="121">
        <v>7083.34</v>
      </c>
      <c r="F206" s="127">
        <f>D206-E206</f>
        <v>32916.660000000003</v>
      </c>
    </row>
    <row r="207" spans="1:6" ht="19.5" customHeight="1">
      <c r="A207" s="112" t="s">
        <v>265</v>
      </c>
      <c r="B207" s="113"/>
      <c r="C207" s="122" t="s">
        <v>470</v>
      </c>
      <c r="D207" s="120">
        <v>26000</v>
      </c>
      <c r="E207" s="121"/>
      <c r="F207" s="127">
        <f>D207-E207</f>
        <v>26000</v>
      </c>
    </row>
    <row r="208" spans="1:6" ht="14.25" customHeight="1">
      <c r="A208" s="112" t="s">
        <v>227</v>
      </c>
      <c r="B208" s="113"/>
      <c r="C208" s="122" t="s">
        <v>471</v>
      </c>
      <c r="D208" s="120">
        <v>3000</v>
      </c>
      <c r="E208" s="121"/>
      <c r="F208" s="127">
        <f t="shared" ref="F208:F210" si="48">D208-E208</f>
        <v>3000</v>
      </c>
    </row>
    <row r="209" spans="1:6" ht="21" customHeight="1">
      <c r="A209" s="112" t="s">
        <v>238</v>
      </c>
      <c r="B209" s="113"/>
      <c r="C209" s="122" t="s">
        <v>472</v>
      </c>
      <c r="D209" s="120">
        <v>4000</v>
      </c>
      <c r="E209" s="121"/>
      <c r="F209" s="127">
        <f t="shared" si="48"/>
        <v>4000</v>
      </c>
    </row>
    <row r="210" spans="1:6" ht="18.75" customHeight="1">
      <c r="A210" s="112" t="s">
        <v>240</v>
      </c>
      <c r="B210" s="113"/>
      <c r="C210" s="122" t="s">
        <v>473</v>
      </c>
      <c r="D210" s="120">
        <v>34000</v>
      </c>
      <c r="E210" s="121"/>
      <c r="F210" s="127">
        <f t="shared" si="48"/>
        <v>34000</v>
      </c>
    </row>
    <row r="211" spans="1:6" ht="30.75" customHeight="1">
      <c r="A211" s="112" t="s">
        <v>234</v>
      </c>
      <c r="B211" s="113" t="s">
        <v>210</v>
      </c>
      <c r="C211" s="114" t="s">
        <v>474</v>
      </c>
      <c r="D211" s="115">
        <f>SUM(D212:D219)</f>
        <v>6863000</v>
      </c>
      <c r="E211" s="115">
        <f t="shared" ref="E211:F211" si="49">SUM(E212:E219)</f>
        <v>657009.1</v>
      </c>
      <c r="F211" s="115">
        <f t="shared" si="49"/>
        <v>6205990.8999999994</v>
      </c>
    </row>
    <row r="212" spans="1:6">
      <c r="A212" s="112" t="s">
        <v>225</v>
      </c>
      <c r="B212" s="113"/>
      <c r="C212" s="122" t="s">
        <v>475</v>
      </c>
      <c r="D212" s="120">
        <v>264000</v>
      </c>
      <c r="E212" s="121"/>
      <c r="F212" s="127">
        <f t="shared" ref="F212:F219" si="50">D212-E212</f>
        <v>264000</v>
      </c>
    </row>
    <row r="213" spans="1:6" ht="19.5" customHeight="1">
      <c r="A213" s="112" t="s">
        <v>263</v>
      </c>
      <c r="B213" s="113"/>
      <c r="C213" s="122" t="s">
        <v>476</v>
      </c>
      <c r="D213" s="120">
        <v>110000</v>
      </c>
      <c r="E213" s="121">
        <v>1827.74</v>
      </c>
      <c r="F213" s="127">
        <f t="shared" si="50"/>
        <v>108172.26</v>
      </c>
    </row>
    <row r="214" spans="1:6" ht="17.25" customHeight="1">
      <c r="A214" s="112" t="s">
        <v>348</v>
      </c>
      <c r="B214" s="113"/>
      <c r="C214" s="122" t="s">
        <v>477</v>
      </c>
      <c r="D214" s="120">
        <v>561000</v>
      </c>
      <c r="E214" s="121">
        <v>81553.509999999995</v>
      </c>
      <c r="F214" s="127">
        <f t="shared" si="50"/>
        <v>479446.49</v>
      </c>
    </row>
    <row r="215" spans="1:6" ht="17.25" customHeight="1">
      <c r="A215" s="112" t="s">
        <v>265</v>
      </c>
      <c r="B215" s="113"/>
      <c r="C215" s="122" t="s">
        <v>478</v>
      </c>
      <c r="D215" s="120">
        <v>663000</v>
      </c>
      <c r="E215" s="121">
        <v>2676.18</v>
      </c>
      <c r="F215" s="127">
        <f t="shared" si="50"/>
        <v>660323.81999999995</v>
      </c>
    </row>
    <row r="216" spans="1:6" ht="22.5" customHeight="1">
      <c r="A216" s="112" t="s">
        <v>227</v>
      </c>
      <c r="B216" s="113"/>
      <c r="C216" s="122" t="s">
        <v>479</v>
      </c>
      <c r="D216" s="120">
        <v>4050000</v>
      </c>
      <c r="E216" s="121">
        <v>435241.97</v>
      </c>
      <c r="F216" s="127">
        <f t="shared" si="50"/>
        <v>3614758.0300000003</v>
      </c>
    </row>
    <row r="217" spans="1:6" ht="15.75" customHeight="1">
      <c r="A217" s="112" t="s">
        <v>229</v>
      </c>
      <c r="B217" s="113"/>
      <c r="C217" s="122" t="s">
        <v>480</v>
      </c>
      <c r="D217" s="120">
        <v>772000</v>
      </c>
      <c r="E217" s="121">
        <v>62117.55</v>
      </c>
      <c r="F217" s="127">
        <f t="shared" si="50"/>
        <v>709882.45</v>
      </c>
    </row>
    <row r="218" spans="1:6" ht="21" customHeight="1">
      <c r="A218" s="112" t="s">
        <v>238</v>
      </c>
      <c r="B218" s="113"/>
      <c r="C218" s="122" t="s">
        <v>481</v>
      </c>
      <c r="D218" s="120">
        <v>213000</v>
      </c>
      <c r="E218" s="121">
        <v>30500</v>
      </c>
      <c r="F218" s="127">
        <f t="shared" si="50"/>
        <v>182500</v>
      </c>
    </row>
    <row r="219" spans="1:6" ht="20.25" customHeight="1">
      <c r="A219" s="112" t="s">
        <v>240</v>
      </c>
      <c r="B219" s="113"/>
      <c r="C219" s="122" t="s">
        <v>482</v>
      </c>
      <c r="D219" s="120">
        <v>230000</v>
      </c>
      <c r="E219" s="121">
        <v>43092.15</v>
      </c>
      <c r="F219" s="127">
        <f t="shared" si="50"/>
        <v>186907.85</v>
      </c>
    </row>
    <row r="220" spans="1:6" ht="39" customHeight="1">
      <c r="A220" s="112" t="s">
        <v>483</v>
      </c>
      <c r="B220" s="113" t="s">
        <v>210</v>
      </c>
      <c r="C220" s="114" t="s">
        <v>484</v>
      </c>
      <c r="D220" s="115">
        <f>D221</f>
        <v>60000000</v>
      </c>
      <c r="E220" s="115">
        <f t="shared" ref="E220:F221" si="51">E221</f>
        <v>0</v>
      </c>
      <c r="F220" s="115">
        <f t="shared" si="51"/>
        <v>60000000</v>
      </c>
    </row>
    <row r="221" spans="1:6" ht="37.5" customHeight="1">
      <c r="A221" s="112" t="s">
        <v>485</v>
      </c>
      <c r="B221" s="113" t="s">
        <v>210</v>
      </c>
      <c r="C221" s="114" t="s">
        <v>486</v>
      </c>
      <c r="D221" s="115">
        <f>D222</f>
        <v>60000000</v>
      </c>
      <c r="E221" s="115">
        <f t="shared" si="51"/>
        <v>0</v>
      </c>
      <c r="F221" s="115">
        <f t="shared" si="51"/>
        <v>60000000</v>
      </c>
    </row>
    <row r="222" spans="1:6" ht="17.25" customHeight="1">
      <c r="A222" s="112" t="s">
        <v>238</v>
      </c>
      <c r="B222" s="113"/>
      <c r="C222" s="122" t="s">
        <v>487</v>
      </c>
      <c r="D222" s="120">
        <v>60000000</v>
      </c>
      <c r="E222" s="121">
        <v>0</v>
      </c>
      <c r="F222" s="127">
        <f t="shared" ref="F222:F244" si="52">IF(OR(D222="-",E222=D222),"-",D222-IF(E222="-",0,E222))</f>
        <v>60000000</v>
      </c>
    </row>
    <row r="223" spans="1:6" ht="24" customHeight="1">
      <c r="A223" s="137" t="s">
        <v>488</v>
      </c>
      <c r="B223" s="113" t="s">
        <v>210</v>
      </c>
      <c r="C223" s="114" t="s">
        <v>489</v>
      </c>
      <c r="D223" s="115">
        <f>D224+D226</f>
        <v>10352000</v>
      </c>
      <c r="E223" s="115">
        <f t="shared" ref="E223:F223" si="53">E224+E226</f>
        <v>1533326.15</v>
      </c>
      <c r="F223" s="115">
        <f t="shared" si="53"/>
        <v>8818673.8500000015</v>
      </c>
    </row>
    <row r="224" spans="1:6" ht="21" customHeight="1">
      <c r="A224" s="112" t="s">
        <v>334</v>
      </c>
      <c r="B224" s="113" t="s">
        <v>210</v>
      </c>
      <c r="C224" s="114" t="s">
        <v>490</v>
      </c>
      <c r="D224" s="115">
        <f>D225</f>
        <v>7894600</v>
      </c>
      <c r="E224" s="115">
        <f t="shared" ref="E224:F224" si="54">E225</f>
        <v>1282709.02</v>
      </c>
      <c r="F224" s="115">
        <f t="shared" si="54"/>
        <v>6611890.9800000004</v>
      </c>
    </row>
    <row r="225" spans="1:6">
      <c r="A225" s="112" t="s">
        <v>215</v>
      </c>
      <c r="B225" s="113"/>
      <c r="C225" s="122" t="s">
        <v>491</v>
      </c>
      <c r="D225" s="120">
        <v>7894600</v>
      </c>
      <c r="E225" s="121">
        <v>1282709.02</v>
      </c>
      <c r="F225" s="127">
        <f t="shared" si="52"/>
        <v>6611890.9800000004</v>
      </c>
    </row>
    <row r="226" spans="1:6" ht="33" customHeight="1">
      <c r="A226" s="112" t="s">
        <v>337</v>
      </c>
      <c r="B226" s="113" t="s">
        <v>210</v>
      </c>
      <c r="C226" s="114" t="s">
        <v>492</v>
      </c>
      <c r="D226" s="115">
        <f>D227</f>
        <v>2457400</v>
      </c>
      <c r="E226" s="115">
        <f t="shared" ref="E226:F226" si="55">E227</f>
        <v>250617.13</v>
      </c>
      <c r="F226" s="115">
        <f t="shared" si="55"/>
        <v>2206782.87</v>
      </c>
    </row>
    <row r="227" spans="1:6" ht="16.5" customHeight="1">
      <c r="A227" s="112" t="s">
        <v>219</v>
      </c>
      <c r="B227" s="113"/>
      <c r="C227" s="122" t="s">
        <v>493</v>
      </c>
      <c r="D227" s="120">
        <v>2457400</v>
      </c>
      <c r="E227" s="121">
        <v>250617.13</v>
      </c>
      <c r="F227" s="127">
        <f t="shared" si="52"/>
        <v>2206782.87</v>
      </c>
    </row>
    <row r="228" spans="1:6" ht="25.5" customHeight="1">
      <c r="A228" s="139" t="s">
        <v>488</v>
      </c>
      <c r="B228" s="113" t="s">
        <v>210</v>
      </c>
      <c r="C228" s="114" t="s">
        <v>494</v>
      </c>
      <c r="D228" s="115">
        <f>D229+D231</f>
        <v>1048000</v>
      </c>
      <c r="E228" s="115">
        <f t="shared" ref="E228:F228" si="56">E229+E231</f>
        <v>0</v>
      </c>
      <c r="F228" s="115">
        <f t="shared" si="56"/>
        <v>1048000</v>
      </c>
    </row>
    <row r="229" spans="1:6" ht="17.25" customHeight="1">
      <c r="A229" s="112" t="s">
        <v>334</v>
      </c>
      <c r="B229" s="113" t="s">
        <v>210</v>
      </c>
      <c r="C229" s="114" t="s">
        <v>495</v>
      </c>
      <c r="D229" s="115">
        <f>D230</f>
        <v>805400</v>
      </c>
      <c r="E229" s="115">
        <f t="shared" ref="E229:F229" si="57">E230</f>
        <v>0</v>
      </c>
      <c r="F229" s="115">
        <f t="shared" si="57"/>
        <v>805400</v>
      </c>
    </row>
    <row r="230" spans="1:6" ht="18.75" customHeight="1">
      <c r="A230" s="112" t="s">
        <v>215</v>
      </c>
      <c r="B230" s="113"/>
      <c r="C230" s="117" t="s">
        <v>496</v>
      </c>
      <c r="D230" s="118">
        <v>805400</v>
      </c>
      <c r="E230" s="119">
        <v>0</v>
      </c>
      <c r="F230" s="134">
        <f t="shared" si="52"/>
        <v>805400</v>
      </c>
    </row>
    <row r="231" spans="1:6" ht="33" customHeight="1">
      <c r="A231" s="112" t="s">
        <v>337</v>
      </c>
      <c r="B231" s="113" t="s">
        <v>210</v>
      </c>
      <c r="C231" s="114" t="s">
        <v>497</v>
      </c>
      <c r="D231" s="115">
        <f>D232</f>
        <v>242600</v>
      </c>
      <c r="E231" s="115">
        <f t="shared" ref="E231:F231" si="58">E232</f>
        <v>0</v>
      </c>
      <c r="F231" s="115">
        <f t="shared" si="58"/>
        <v>242600</v>
      </c>
    </row>
    <row r="232" spans="1:6" ht="17.25" customHeight="1">
      <c r="A232" s="129" t="s">
        <v>219</v>
      </c>
      <c r="B232" s="123"/>
      <c r="C232" s="122" t="s">
        <v>498</v>
      </c>
      <c r="D232" s="120">
        <v>242600</v>
      </c>
      <c r="E232" s="121">
        <v>0</v>
      </c>
      <c r="F232" s="127">
        <f t="shared" si="52"/>
        <v>242600</v>
      </c>
    </row>
    <row r="233" spans="1:6" ht="18" customHeight="1">
      <c r="A233" s="107" t="s">
        <v>499</v>
      </c>
      <c r="B233" s="108" t="s">
        <v>210</v>
      </c>
      <c r="C233" s="130" t="s">
        <v>500</v>
      </c>
      <c r="D233" s="131">
        <f>D234+D237+D240+D245+D250</f>
        <v>1510000</v>
      </c>
      <c r="E233" s="131">
        <f t="shared" ref="E233:F233" si="59">E234+E237+E240+E245+E250</f>
        <v>230387.1</v>
      </c>
      <c r="F233" s="131">
        <f t="shared" si="59"/>
        <v>1279612.8999999999</v>
      </c>
    </row>
    <row r="234" spans="1:6" ht="56.25" customHeight="1">
      <c r="A234" s="112" t="s">
        <v>501</v>
      </c>
      <c r="B234" s="113" t="s">
        <v>210</v>
      </c>
      <c r="C234" s="114" t="s">
        <v>502</v>
      </c>
      <c r="D234" s="115">
        <f>D235</f>
        <v>300000</v>
      </c>
      <c r="E234" s="115">
        <f t="shared" ref="E234:F235" si="60">E235</f>
        <v>77200</v>
      </c>
      <c r="F234" s="115">
        <f t="shared" si="60"/>
        <v>222800</v>
      </c>
    </row>
    <row r="235" spans="1:6" ht="15.75" customHeight="1">
      <c r="A235" s="112" t="s">
        <v>242</v>
      </c>
      <c r="B235" s="113" t="s">
        <v>210</v>
      </c>
      <c r="C235" s="114" t="s">
        <v>503</v>
      </c>
      <c r="D235" s="115">
        <f>D236</f>
        <v>300000</v>
      </c>
      <c r="E235" s="115">
        <f t="shared" si="60"/>
        <v>77200</v>
      </c>
      <c r="F235" s="115">
        <f t="shared" si="60"/>
        <v>222800</v>
      </c>
    </row>
    <row r="236" spans="1:6" ht="15" customHeight="1">
      <c r="A236" s="112" t="s">
        <v>229</v>
      </c>
      <c r="B236" s="113"/>
      <c r="C236" s="117" t="s">
        <v>504</v>
      </c>
      <c r="D236" s="118">
        <v>300000</v>
      </c>
      <c r="E236" s="119">
        <v>77200</v>
      </c>
      <c r="F236" s="134">
        <f t="shared" si="52"/>
        <v>222800</v>
      </c>
    </row>
    <row r="237" spans="1:6" ht="48" customHeight="1">
      <c r="A237" s="112" t="s">
        <v>505</v>
      </c>
      <c r="B237" s="113" t="s">
        <v>210</v>
      </c>
      <c r="C237" s="114" t="s">
        <v>506</v>
      </c>
      <c r="D237" s="115">
        <f>D238</f>
        <v>150000</v>
      </c>
      <c r="E237" s="115">
        <f t="shared" ref="E237:F238" si="61">E238</f>
        <v>0</v>
      </c>
      <c r="F237" s="115">
        <f t="shared" si="61"/>
        <v>150000</v>
      </c>
    </row>
    <row r="238" spans="1:6" ht="34.5" customHeight="1">
      <c r="A238" s="112" t="s">
        <v>234</v>
      </c>
      <c r="B238" s="113" t="s">
        <v>210</v>
      </c>
      <c r="C238" s="114" t="s">
        <v>507</v>
      </c>
      <c r="D238" s="115">
        <f>D239</f>
        <v>150000</v>
      </c>
      <c r="E238" s="115">
        <f t="shared" si="61"/>
        <v>0</v>
      </c>
      <c r="F238" s="115">
        <f t="shared" si="61"/>
        <v>150000</v>
      </c>
    </row>
    <row r="239" spans="1:6" ht="15" customHeight="1">
      <c r="A239" s="112" t="s">
        <v>229</v>
      </c>
      <c r="B239" s="113"/>
      <c r="C239" s="122" t="s">
        <v>508</v>
      </c>
      <c r="D239" s="120">
        <v>150000</v>
      </c>
      <c r="E239" s="121">
        <v>0</v>
      </c>
      <c r="F239" s="127">
        <f t="shared" si="52"/>
        <v>150000</v>
      </c>
    </row>
    <row r="240" spans="1:6" ht="35.25" customHeight="1">
      <c r="A240" s="112" t="s">
        <v>509</v>
      </c>
      <c r="B240" s="113" t="s">
        <v>210</v>
      </c>
      <c r="C240" s="114" t="s">
        <v>510</v>
      </c>
      <c r="D240" s="115">
        <f>D241+D243</f>
        <v>310000</v>
      </c>
      <c r="E240" s="115">
        <f t="shared" ref="E240:F240" si="62">E241+E243</f>
        <v>34250</v>
      </c>
      <c r="F240" s="115">
        <f t="shared" si="62"/>
        <v>275750</v>
      </c>
    </row>
    <row r="241" spans="1:6" ht="22.5" customHeight="1">
      <c r="A241" s="112" t="s">
        <v>234</v>
      </c>
      <c r="B241" s="113" t="s">
        <v>210</v>
      </c>
      <c r="C241" s="114" t="s">
        <v>511</v>
      </c>
      <c r="D241" s="115">
        <f>D242</f>
        <v>110000</v>
      </c>
      <c r="E241" s="115">
        <f t="shared" ref="E241:F241" si="63">E242</f>
        <v>0</v>
      </c>
      <c r="F241" s="115">
        <f t="shared" si="63"/>
        <v>110000</v>
      </c>
    </row>
    <row r="242" spans="1:6" ht="16.5" customHeight="1">
      <c r="A242" s="112" t="s">
        <v>227</v>
      </c>
      <c r="B242" s="113"/>
      <c r="C242" s="122" t="s">
        <v>512</v>
      </c>
      <c r="D242" s="120">
        <v>110000</v>
      </c>
      <c r="E242" s="121">
        <v>0</v>
      </c>
      <c r="F242" s="127">
        <f t="shared" si="52"/>
        <v>110000</v>
      </c>
    </row>
    <row r="243" spans="1:6" ht="17.25" customHeight="1">
      <c r="A243" s="112" t="s">
        <v>242</v>
      </c>
      <c r="B243" s="113" t="s">
        <v>210</v>
      </c>
      <c r="C243" s="114" t="s">
        <v>513</v>
      </c>
      <c r="D243" s="115">
        <f>D244</f>
        <v>200000</v>
      </c>
      <c r="E243" s="115">
        <f t="shared" ref="E243:F243" si="64">E244</f>
        <v>34250</v>
      </c>
      <c r="F243" s="115">
        <f t="shared" si="64"/>
        <v>165750</v>
      </c>
    </row>
    <row r="244" spans="1:6" ht="16.5" customHeight="1">
      <c r="A244" s="112" t="s">
        <v>229</v>
      </c>
      <c r="B244" s="113"/>
      <c r="C244" s="122" t="s">
        <v>514</v>
      </c>
      <c r="D244" s="120">
        <v>200000</v>
      </c>
      <c r="E244" s="121">
        <v>34250</v>
      </c>
      <c r="F244" s="127">
        <f t="shared" si="52"/>
        <v>165750</v>
      </c>
    </row>
    <row r="245" spans="1:6" ht="36.75" customHeight="1">
      <c r="A245" s="112" t="s">
        <v>515</v>
      </c>
      <c r="B245" s="113" t="s">
        <v>210</v>
      </c>
      <c r="C245" s="114" t="s">
        <v>516</v>
      </c>
      <c r="D245" s="115">
        <f>D246</f>
        <v>350000</v>
      </c>
      <c r="E245" s="115">
        <f t="shared" ref="E245:F245" si="65">E246</f>
        <v>118937.1</v>
      </c>
      <c r="F245" s="115">
        <f t="shared" si="65"/>
        <v>231062.9</v>
      </c>
    </row>
    <row r="246" spans="1:6" ht="36.75" customHeight="1">
      <c r="A246" s="112" t="s">
        <v>234</v>
      </c>
      <c r="B246" s="113" t="s">
        <v>210</v>
      </c>
      <c r="C246" s="114" t="s">
        <v>517</v>
      </c>
      <c r="D246" s="115">
        <f>SUM(D247:D249)</f>
        <v>350000</v>
      </c>
      <c r="E246" s="115">
        <f t="shared" ref="E246:F246" si="66">SUM(E247:E249)</f>
        <v>118937.1</v>
      </c>
      <c r="F246" s="115">
        <f t="shared" si="66"/>
        <v>231062.9</v>
      </c>
    </row>
    <row r="247" spans="1:6" ht="15.75" customHeight="1">
      <c r="A247" s="112" t="s">
        <v>227</v>
      </c>
      <c r="B247" s="113"/>
      <c r="C247" s="117" t="s">
        <v>518</v>
      </c>
      <c r="D247" s="118">
        <v>120000</v>
      </c>
      <c r="E247" s="119"/>
      <c r="F247" s="134">
        <f>D247-E247</f>
        <v>120000</v>
      </c>
    </row>
    <row r="248" spans="1:6" ht="16.5" customHeight="1">
      <c r="A248" s="112" t="s">
        <v>229</v>
      </c>
      <c r="B248" s="113"/>
      <c r="C248" s="117" t="s">
        <v>519</v>
      </c>
      <c r="D248" s="118">
        <v>220000</v>
      </c>
      <c r="E248" s="119">
        <v>118937.1</v>
      </c>
      <c r="F248" s="134">
        <f t="shared" ref="F248:F249" si="67">D248-E248</f>
        <v>101062.9</v>
      </c>
    </row>
    <row r="249" spans="1:6" ht="17.25" customHeight="1">
      <c r="A249" s="112" t="s">
        <v>240</v>
      </c>
      <c r="B249" s="113"/>
      <c r="C249" s="117" t="s">
        <v>520</v>
      </c>
      <c r="D249" s="118">
        <v>10000</v>
      </c>
      <c r="E249" s="119"/>
      <c r="F249" s="134">
        <f t="shared" si="67"/>
        <v>10000</v>
      </c>
    </row>
    <row r="250" spans="1:6" ht="55.5" customHeight="1">
      <c r="A250" s="112" t="s">
        <v>521</v>
      </c>
      <c r="B250" s="113" t="s">
        <v>210</v>
      </c>
      <c r="C250" s="114" t="s">
        <v>522</v>
      </c>
      <c r="D250" s="115">
        <f>D251</f>
        <v>400000</v>
      </c>
      <c r="E250" s="115">
        <f t="shared" ref="E250:F251" si="68">E251</f>
        <v>0</v>
      </c>
      <c r="F250" s="115">
        <f t="shared" si="68"/>
        <v>400000</v>
      </c>
    </row>
    <row r="251" spans="1:6" ht="15.75" customHeight="1">
      <c r="A251" s="112" t="s">
        <v>523</v>
      </c>
      <c r="B251" s="113" t="s">
        <v>210</v>
      </c>
      <c r="C251" s="117" t="s">
        <v>524</v>
      </c>
      <c r="D251" s="115">
        <f>D252</f>
        <v>400000</v>
      </c>
      <c r="E251" s="115">
        <f t="shared" si="68"/>
        <v>0</v>
      </c>
      <c r="F251" s="115">
        <f t="shared" si="68"/>
        <v>400000</v>
      </c>
    </row>
    <row r="252" spans="1:6">
      <c r="A252" s="112" t="s">
        <v>229</v>
      </c>
      <c r="B252" s="123"/>
      <c r="C252" s="117" t="s">
        <v>525</v>
      </c>
      <c r="D252" s="118">
        <v>400000</v>
      </c>
      <c r="E252" s="119">
        <v>0</v>
      </c>
      <c r="F252" s="134">
        <f t="shared" ref="F252" si="69">IF(OR(D252="-",E252=D252),"-",D252-IF(E252="-",0,E252))</f>
        <v>400000</v>
      </c>
    </row>
    <row r="253" spans="1:6" ht="24.75" customHeight="1">
      <c r="A253" s="107" t="s">
        <v>526</v>
      </c>
      <c r="B253" s="108" t="s">
        <v>210</v>
      </c>
      <c r="C253" s="130" t="s">
        <v>527</v>
      </c>
      <c r="D253" s="131">
        <f>D254</f>
        <v>1559000</v>
      </c>
      <c r="E253" s="131">
        <f t="shared" ref="E253:F254" si="70">E254</f>
        <v>40830</v>
      </c>
      <c r="F253" s="131">
        <f t="shared" si="70"/>
        <v>1518170</v>
      </c>
    </row>
    <row r="254" spans="1:6" ht="39" customHeight="1">
      <c r="A254" s="112" t="s">
        <v>528</v>
      </c>
      <c r="B254" s="113" t="s">
        <v>210</v>
      </c>
      <c r="C254" s="114" t="s">
        <v>529</v>
      </c>
      <c r="D254" s="115">
        <f>D255</f>
        <v>1559000</v>
      </c>
      <c r="E254" s="115">
        <f t="shared" si="70"/>
        <v>40830</v>
      </c>
      <c r="F254" s="115">
        <f t="shared" si="70"/>
        <v>1518170</v>
      </c>
    </row>
    <row r="255" spans="1:6" ht="39.75" customHeight="1">
      <c r="A255" s="112" t="s">
        <v>234</v>
      </c>
      <c r="B255" s="113" t="s">
        <v>210</v>
      </c>
      <c r="C255" s="114" t="s">
        <v>530</v>
      </c>
      <c r="D255" s="115">
        <f>SUM(D256:D261)</f>
        <v>1559000</v>
      </c>
      <c r="E255" s="115">
        <f t="shared" ref="E255:F255" si="71">SUM(E256:E261)</f>
        <v>40830</v>
      </c>
      <c r="F255" s="115">
        <f t="shared" si="71"/>
        <v>1518170</v>
      </c>
    </row>
    <row r="256" spans="1:6" ht="21" customHeight="1">
      <c r="A256" s="112" t="s">
        <v>225</v>
      </c>
      <c r="B256" s="113"/>
      <c r="C256" s="122" t="s">
        <v>531</v>
      </c>
      <c r="D256" s="120">
        <v>13000</v>
      </c>
      <c r="E256" s="121"/>
      <c r="F256" s="127">
        <f>D256-E255:E256</f>
        <v>13000</v>
      </c>
    </row>
    <row r="257" spans="1:6" ht="20.25" customHeight="1">
      <c r="A257" s="112" t="s">
        <v>348</v>
      </c>
      <c r="B257" s="113"/>
      <c r="C257" s="122" t="s">
        <v>532</v>
      </c>
      <c r="D257" s="120">
        <v>390000</v>
      </c>
      <c r="E257" s="121"/>
      <c r="F257" s="127">
        <f>D257-E256:E257</f>
        <v>390000</v>
      </c>
    </row>
    <row r="258" spans="1:6" ht="20.25" customHeight="1">
      <c r="A258" s="112" t="s">
        <v>227</v>
      </c>
      <c r="B258" s="113"/>
      <c r="C258" s="122" t="s">
        <v>533</v>
      </c>
      <c r="D258" s="120">
        <v>330000</v>
      </c>
      <c r="E258" s="121">
        <v>16000</v>
      </c>
      <c r="F258" s="127">
        <f t="shared" ref="F258:F261" si="72">D258-E257:E258</f>
        <v>314000</v>
      </c>
    </row>
    <row r="259" spans="1:6">
      <c r="A259" s="112" t="s">
        <v>229</v>
      </c>
      <c r="B259" s="113"/>
      <c r="C259" s="122" t="s">
        <v>534</v>
      </c>
      <c r="D259" s="120">
        <v>720000</v>
      </c>
      <c r="E259" s="121">
        <v>24830</v>
      </c>
      <c r="F259" s="127">
        <f t="shared" si="72"/>
        <v>695170</v>
      </c>
    </row>
    <row r="260" spans="1:6" ht="18" customHeight="1">
      <c r="A260" s="112" t="s">
        <v>238</v>
      </c>
      <c r="B260" s="113"/>
      <c r="C260" s="122" t="s">
        <v>535</v>
      </c>
      <c r="D260" s="120">
        <v>6000</v>
      </c>
      <c r="E260" s="121"/>
      <c r="F260" s="127">
        <f t="shared" si="72"/>
        <v>6000</v>
      </c>
    </row>
    <row r="261" spans="1:6" ht="18.75" customHeight="1" thickBot="1">
      <c r="A261" s="112" t="s">
        <v>240</v>
      </c>
      <c r="B261" s="113"/>
      <c r="C261" s="122" t="s">
        <v>536</v>
      </c>
      <c r="D261" s="120">
        <v>100000</v>
      </c>
      <c r="E261" s="121"/>
      <c r="F261" s="127">
        <f t="shared" si="72"/>
        <v>100000</v>
      </c>
    </row>
    <row r="262" spans="1:6" ht="29.25" customHeight="1" thickBot="1">
      <c r="A262" s="140" t="s">
        <v>537</v>
      </c>
      <c r="B262" s="141" t="s">
        <v>538</v>
      </c>
      <c r="C262" s="142" t="s">
        <v>165</v>
      </c>
      <c r="D262" s="143">
        <v>-213494.74</v>
      </c>
      <c r="E262" s="143">
        <v>1208920.68</v>
      </c>
      <c r="F262" s="144" t="s">
        <v>166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09:E129 E15:E97 E100 E102:E107 E133:F135 E137:F141 E153:F153 E143:F145 E147:F147 E149:F150 E155:F155 E163:F163 E170:F170 E172:F172 E174:F174 E177:F177 E180:F183 E185:F185 E188:F189 E193:F194 E197:F199 E203:F204 E206:F210 E212:F219 E222:F222 E225:F225 E227:F227 E230:F230 E232:F232 E236:F236 E239:F239 E242:F242 E244:F244 E247:F249 E252:F252 E256:F262 F15:F129 E158:F160 E166:F167">
    <cfRule type="cellIs" dxfId="15" priority="6" stopIfTrue="1" operator="equal">
      <formula>0</formula>
    </cfRule>
  </conditionalFormatting>
  <conditionalFormatting sqref="D103">
    <cfRule type="cellIs" dxfId="14" priority="5" stopIfTrue="1" operator="equal">
      <formula>0</formula>
    </cfRule>
  </conditionalFormatting>
  <conditionalFormatting sqref="D15">
    <cfRule type="cellIs" dxfId="13" priority="4" stopIfTrue="1" operator="equal">
      <formula>0</formula>
    </cfRule>
  </conditionalFormatting>
  <conditionalFormatting sqref="D36">
    <cfRule type="cellIs" dxfId="12" priority="3" stopIfTrue="1" operator="equal">
      <formula>0</formula>
    </cfRule>
  </conditionalFormatting>
  <conditionalFormatting sqref="D60">
    <cfRule type="cellIs" dxfId="11" priority="2" stopIfTrue="1" operator="equal">
      <formula>0</formula>
    </cfRule>
  </conditionalFormatting>
  <conditionalFormatting sqref="D76">
    <cfRule type="cellIs" dxfId="10" priority="1" stopIfTrue="1" operator="equal">
      <formula>0</formula>
    </cfRule>
  </conditionalFormatting>
  <pageMargins left="0.51181102362204722" right="0.31496062992125984" top="0.55118110236220474" bottom="0.35433070866141736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Normal="100" workbookViewId="0">
      <selection activeCell="I29" sqref="I29"/>
    </sheetView>
  </sheetViews>
  <sheetFormatPr defaultRowHeight="12.75"/>
  <cols>
    <col min="1" max="1" width="42.28515625" style="77" customWidth="1"/>
    <col min="2" max="2" width="5.5703125" style="77" customWidth="1"/>
    <col min="3" max="3" width="24.28515625" style="77" customWidth="1"/>
    <col min="4" max="6" width="18.7109375" style="77" customWidth="1"/>
    <col min="7" max="16384" width="9.140625" style="77"/>
  </cols>
  <sheetData>
    <row r="1" spans="1:6" ht="11.1" customHeight="1">
      <c r="A1" s="179" t="s">
        <v>18</v>
      </c>
      <c r="B1" s="179"/>
      <c r="C1" s="179"/>
      <c r="D1" s="179"/>
      <c r="E1" s="179"/>
      <c r="F1" s="179"/>
    </row>
    <row r="2" spans="1:6" ht="13.35" customHeight="1">
      <c r="A2" s="157" t="s">
        <v>25</v>
      </c>
      <c r="B2" s="157"/>
      <c r="C2" s="157"/>
      <c r="D2" s="157"/>
      <c r="E2" s="157"/>
      <c r="F2" s="15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58" t="s">
        <v>4</v>
      </c>
      <c r="B4" s="161" t="s">
        <v>11</v>
      </c>
      <c r="C4" s="180" t="s">
        <v>23</v>
      </c>
      <c r="D4" s="164" t="s">
        <v>17</v>
      </c>
      <c r="E4" s="164" t="s">
        <v>12</v>
      </c>
      <c r="F4" s="149" t="s">
        <v>15</v>
      </c>
    </row>
    <row r="5" spans="1:6" ht="5.0999999999999996" customHeight="1">
      <c r="A5" s="159"/>
      <c r="B5" s="162"/>
      <c r="C5" s="181"/>
      <c r="D5" s="165"/>
      <c r="E5" s="165"/>
      <c r="F5" s="150"/>
    </row>
    <row r="6" spans="1:6" ht="6" customHeight="1">
      <c r="A6" s="159"/>
      <c r="B6" s="162"/>
      <c r="C6" s="181"/>
      <c r="D6" s="165"/>
      <c r="E6" s="165"/>
      <c r="F6" s="150"/>
    </row>
    <row r="7" spans="1:6" ht="5.0999999999999996" customHeight="1">
      <c r="A7" s="159"/>
      <c r="B7" s="162"/>
      <c r="C7" s="181"/>
      <c r="D7" s="165"/>
      <c r="E7" s="165"/>
      <c r="F7" s="150"/>
    </row>
    <row r="8" spans="1:6" ht="6" customHeight="1">
      <c r="A8" s="159"/>
      <c r="B8" s="162"/>
      <c r="C8" s="181"/>
      <c r="D8" s="165"/>
      <c r="E8" s="165"/>
      <c r="F8" s="150"/>
    </row>
    <row r="9" spans="1:6" ht="6" customHeight="1">
      <c r="A9" s="159"/>
      <c r="B9" s="162"/>
      <c r="C9" s="181"/>
      <c r="D9" s="165"/>
      <c r="E9" s="165"/>
      <c r="F9" s="150"/>
    </row>
    <row r="10" spans="1:6" ht="18" customHeight="1">
      <c r="A10" s="160"/>
      <c r="B10" s="163"/>
      <c r="C10" s="182"/>
      <c r="D10" s="166"/>
      <c r="E10" s="166"/>
      <c r="F10" s="15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>
      <c r="A12" s="66" t="s">
        <v>167</v>
      </c>
      <c r="B12" s="63" t="s">
        <v>168</v>
      </c>
      <c r="C12" s="67" t="s">
        <v>165</v>
      </c>
      <c r="D12" s="64">
        <v>213494.74</v>
      </c>
      <c r="E12" s="148">
        <v>-1208920.68</v>
      </c>
      <c r="F12" s="65">
        <v>1422415.42</v>
      </c>
    </row>
    <row r="13" spans="1:6">
      <c r="A13" s="52" t="s">
        <v>40</v>
      </c>
      <c r="B13" s="48"/>
      <c r="C13" s="49"/>
      <c r="D13" s="50"/>
      <c r="E13" s="146"/>
      <c r="F13" s="51"/>
    </row>
    <row r="14" spans="1:6" ht="11.25" customHeight="1">
      <c r="A14" s="60" t="s">
        <v>169</v>
      </c>
      <c r="B14" s="68" t="s">
        <v>170</v>
      </c>
      <c r="C14" s="69" t="s">
        <v>165</v>
      </c>
      <c r="D14" s="61" t="s">
        <v>51</v>
      </c>
      <c r="E14" s="147" t="s">
        <v>51</v>
      </c>
      <c r="F14" s="62" t="s">
        <v>51</v>
      </c>
    </row>
    <row r="15" spans="1:6">
      <c r="A15" s="60" t="s">
        <v>171</v>
      </c>
      <c r="B15" s="68" t="s">
        <v>172</v>
      </c>
      <c r="C15" s="69" t="s">
        <v>165</v>
      </c>
      <c r="D15" s="61" t="s">
        <v>51</v>
      </c>
      <c r="E15" s="147" t="s">
        <v>51</v>
      </c>
      <c r="F15" s="62" t="s">
        <v>51</v>
      </c>
    </row>
    <row r="16" spans="1:6">
      <c r="A16" s="66" t="s">
        <v>173</v>
      </c>
      <c r="B16" s="63" t="s">
        <v>174</v>
      </c>
      <c r="C16" s="67" t="s">
        <v>175</v>
      </c>
      <c r="D16" s="64">
        <v>213494.74</v>
      </c>
      <c r="E16" s="148">
        <v>-1208920.68</v>
      </c>
      <c r="F16" s="65">
        <v>1422415.42</v>
      </c>
    </row>
    <row r="17" spans="1:6" ht="22.5">
      <c r="A17" s="66" t="s">
        <v>176</v>
      </c>
      <c r="B17" s="63" t="s">
        <v>174</v>
      </c>
      <c r="C17" s="67" t="s">
        <v>177</v>
      </c>
      <c r="D17" s="64">
        <v>213494.74</v>
      </c>
      <c r="E17" s="148">
        <v>-1208920.68</v>
      </c>
      <c r="F17" s="65">
        <v>1422415.42</v>
      </c>
    </row>
    <row r="18" spans="1:6" ht="45">
      <c r="A18" s="66" t="s">
        <v>178</v>
      </c>
      <c r="B18" s="63" t="s">
        <v>174</v>
      </c>
      <c r="C18" s="67" t="s">
        <v>179</v>
      </c>
      <c r="D18" s="64" t="s">
        <v>51</v>
      </c>
      <c r="E18" s="148" t="s">
        <v>51</v>
      </c>
      <c r="F18" s="65" t="s">
        <v>51</v>
      </c>
    </row>
    <row r="19" spans="1:6">
      <c r="A19" s="66" t="s">
        <v>180</v>
      </c>
      <c r="B19" s="63" t="s">
        <v>181</v>
      </c>
      <c r="C19" s="67" t="s">
        <v>182</v>
      </c>
      <c r="D19" s="64">
        <v>-218906600</v>
      </c>
      <c r="E19" s="148">
        <v>-16511510.279999999</v>
      </c>
      <c r="F19" s="65" t="s">
        <v>166</v>
      </c>
    </row>
    <row r="20" spans="1:6" ht="22.5">
      <c r="A20" s="35" t="s">
        <v>183</v>
      </c>
      <c r="B20" s="33" t="s">
        <v>181</v>
      </c>
      <c r="C20" s="46" t="s">
        <v>184</v>
      </c>
      <c r="D20" s="34">
        <v>-218906600</v>
      </c>
      <c r="E20" s="145">
        <v>-16511510.279999999</v>
      </c>
      <c r="F20" s="47" t="s">
        <v>166</v>
      </c>
    </row>
    <row r="21" spans="1:6">
      <c r="A21" s="66" t="s">
        <v>185</v>
      </c>
      <c r="B21" s="63" t="s">
        <v>186</v>
      </c>
      <c r="C21" s="67" t="s">
        <v>187</v>
      </c>
      <c r="D21" s="64">
        <v>219120094.74000001</v>
      </c>
      <c r="E21" s="148">
        <v>15302589.6</v>
      </c>
      <c r="F21" s="65" t="s">
        <v>166</v>
      </c>
    </row>
    <row r="22" spans="1:6" ht="23.25" thickBot="1">
      <c r="A22" s="35" t="s">
        <v>188</v>
      </c>
      <c r="B22" s="33" t="s">
        <v>186</v>
      </c>
      <c r="C22" s="46" t="s">
        <v>189</v>
      </c>
      <c r="D22" s="34">
        <v>219120094.74000001</v>
      </c>
      <c r="E22" s="145">
        <v>15302589.6</v>
      </c>
      <c r="F22" s="47" t="s">
        <v>166</v>
      </c>
    </row>
    <row r="23" spans="1:6" ht="12.75" customHeight="1">
      <c r="A23" s="57"/>
      <c r="B23" s="56"/>
      <c r="C23" s="54"/>
      <c r="D23" s="53"/>
      <c r="E23" s="53"/>
      <c r="F23" s="55"/>
    </row>
    <row r="25" spans="1:6" ht="23.25" customHeight="1">
      <c r="A25" s="84" t="s">
        <v>204</v>
      </c>
    </row>
    <row r="27" spans="1:6">
      <c r="A27" s="81"/>
      <c r="B27" s="81"/>
      <c r="C27" s="81"/>
      <c r="D27" s="81"/>
      <c r="E27" s="81"/>
    </row>
    <row r="28" spans="1:6">
      <c r="A28" s="79" t="s">
        <v>198</v>
      </c>
      <c r="B28" s="78" t="s">
        <v>199</v>
      </c>
      <c r="C28" s="78"/>
      <c r="D28" s="78"/>
      <c r="E28" s="80" t="s">
        <v>205</v>
      </c>
    </row>
    <row r="29" spans="1:6">
      <c r="A29" s="78"/>
      <c r="B29" s="78"/>
      <c r="C29" s="78"/>
      <c r="D29" s="78"/>
      <c r="E29" s="78"/>
    </row>
    <row r="30" spans="1:6" ht="24">
      <c r="A30" s="83" t="s">
        <v>200</v>
      </c>
      <c r="B30" s="78" t="s">
        <v>199</v>
      </c>
      <c r="C30" s="78"/>
      <c r="D30" s="78"/>
      <c r="E30" s="78"/>
    </row>
    <row r="31" spans="1:6">
      <c r="A31" s="82"/>
      <c r="B31" s="78"/>
      <c r="C31" s="78"/>
      <c r="D31" s="80"/>
      <c r="E31" s="80" t="s">
        <v>201</v>
      </c>
    </row>
    <row r="34" spans="1:5">
      <c r="A34" s="79" t="s">
        <v>202</v>
      </c>
      <c r="B34" s="78" t="s">
        <v>203</v>
      </c>
      <c r="C34" s="78"/>
      <c r="D34" s="78"/>
      <c r="E34" s="80" t="s">
        <v>201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ExportParams</vt:lpstr>
      <vt:lpstr>Расходы</vt:lpstr>
      <vt:lpstr>Источники </vt:lpstr>
      <vt:lpstr>Доходы!APPT</vt:lpstr>
      <vt:lpstr>'Источники '!APPT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'Источники '!RBEGIN_1</vt:lpstr>
      <vt:lpstr>Доходы!REG_DATE</vt:lpstr>
      <vt:lpstr>Доходы!REND_1</vt:lpstr>
      <vt:lpstr>'Источники '!REND_1</vt:lpstr>
      <vt:lpstr>'Источники '!S_520</vt:lpstr>
      <vt:lpstr>'Источники '!S_620</vt:lpstr>
      <vt:lpstr>'Источники '!S_700</vt:lpstr>
      <vt:lpstr>'Источники '!S_700A</vt:lpstr>
      <vt:lpstr>'Источники '!S_700B</vt:lpstr>
      <vt:lpstr>Доходы!SIGN</vt:lpstr>
      <vt:lpstr>'Источники 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Валерий Павлович</cp:lastModifiedBy>
  <cp:lastPrinted>2016-03-10T07:40:36Z</cp:lastPrinted>
  <dcterms:created xsi:type="dcterms:W3CDTF">1999-06-18T11:49:53Z</dcterms:created>
  <dcterms:modified xsi:type="dcterms:W3CDTF">2016-03-10T07:51:36Z</dcterms:modified>
</cp:coreProperties>
</file>